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3"/>
  <workbookPr defaultThemeVersion="124226"/>
  <mc:AlternateContent xmlns:mc="http://schemas.openxmlformats.org/markup-compatibility/2006">
    <mc:Choice Requires="x15">
      <x15ac:absPath xmlns:x15ac="http://schemas.microsoft.com/office/spreadsheetml/2010/11/ac" url="\\DELLDC01\J-Drive\Agrecol\CSR\PLANT INFORMATION\2022 Official Documents\"/>
    </mc:Choice>
  </mc:AlternateContent>
  <xr:revisionPtr revIDLastSave="0" documentId="13_ncr:1_{71FA0327-DE1B-49CF-A698-A2172B953CD8}" xr6:coauthVersionLast="47" xr6:coauthVersionMax="47" xr10:uidLastSave="{00000000-0000-0000-0000-000000000000}"/>
  <bookViews>
    <workbookView xWindow="-120" yWindow="-120" windowWidth="29040" windowHeight="15840" firstSheet="1" activeTab="1" xr2:uid="{00000000-000D-0000-FFFF-FFFF00000000}"/>
  </bookViews>
  <sheets>
    <sheet name="2022 Wholesale Order Form" sheetId="3" r:id="rId1"/>
    <sheet name="&quot;Agrecol 32&quot; Plant List" sheetId="4" r:id="rId2"/>
  </sheets>
  <definedNames>
    <definedName name="_xlnm.Print_Area" localSheetId="1">'"Agrecol 32" Plant List'!$A$1:$G$192</definedName>
    <definedName name="_xlnm.Print_Area" localSheetId="0">'2022 Wholesale Order Form'!$A$1:$J$46</definedName>
    <definedName name="_xlnm.Print_Titles" localSheetId="1">'"Agrecol 32" Plant List'!$1:$1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51" i="4" l="1"/>
  <c r="E51" i="4"/>
  <c r="G174" i="4"/>
  <c r="D27" i="4"/>
  <c r="E27" i="4"/>
  <c r="D89" i="4"/>
  <c r="E89" i="4"/>
  <c r="D72" i="4"/>
  <c r="E72" i="4"/>
  <c r="D18" i="4"/>
  <c r="E18" i="4"/>
  <c r="D9" i="4"/>
  <c r="E9" i="4"/>
  <c r="G51" i="4" l="1"/>
  <c r="G27" i="4"/>
  <c r="G89" i="4"/>
  <c r="G18" i="4"/>
  <c r="G72" i="4"/>
  <c r="G9" i="4"/>
  <c r="D159" i="4" l="1"/>
  <c r="D160" i="4"/>
  <c r="D161" i="4"/>
  <c r="D162" i="4"/>
  <c r="D163" i="4"/>
  <c r="D164" i="4"/>
  <c r="D165" i="4"/>
  <c r="D158" i="4"/>
  <c r="D145" i="4"/>
  <c r="D146" i="4"/>
  <c r="D147" i="4"/>
  <c r="D148" i="4"/>
  <c r="D149" i="4"/>
  <c r="D150" i="4"/>
  <c r="D151" i="4"/>
  <c r="D153" i="4"/>
  <c r="D154" i="4"/>
  <c r="D155" i="4"/>
  <c r="D156" i="4"/>
  <c r="D157" i="4"/>
  <c r="D144" i="4"/>
  <c r="D3" i="4"/>
  <c r="D4" i="4"/>
  <c r="D5" i="4"/>
  <c r="D6" i="4"/>
  <c r="D7" i="4"/>
  <c r="D8" i="4"/>
  <c r="D10" i="4"/>
  <c r="D11" i="4"/>
  <c r="D12" i="4"/>
  <c r="D13" i="4"/>
  <c r="D14" i="4"/>
  <c r="D15" i="4"/>
  <c r="D16" i="4"/>
  <c r="D17" i="4"/>
  <c r="D19" i="4"/>
  <c r="D20" i="4"/>
  <c r="D21" i="4"/>
  <c r="D22" i="4"/>
  <c r="D23" i="4"/>
  <c r="D24" i="4"/>
  <c r="D25" i="4"/>
  <c r="D26" i="4"/>
  <c r="D28" i="4"/>
  <c r="D29" i="4"/>
  <c r="D30" i="4"/>
  <c r="D31" i="4"/>
  <c r="D32" i="4"/>
  <c r="D33" i="4"/>
  <c r="D34" i="4"/>
  <c r="D35" i="4"/>
  <c r="D36" i="4"/>
  <c r="D37" i="4"/>
  <c r="D38" i="4"/>
  <c r="D39" i="4"/>
  <c r="D40" i="4"/>
  <c r="D41" i="4"/>
  <c r="D42" i="4"/>
  <c r="D43" i="4"/>
  <c r="D44" i="4"/>
  <c r="D45" i="4"/>
  <c r="D46" i="4"/>
  <c r="D47" i="4"/>
  <c r="D48" i="4"/>
  <c r="D49" i="4"/>
  <c r="D50" i="4"/>
  <c r="D53" i="4"/>
  <c r="D54" i="4"/>
  <c r="D55" i="4"/>
  <c r="D56" i="4"/>
  <c r="D57" i="4"/>
  <c r="D58" i="4"/>
  <c r="D59" i="4"/>
  <c r="D60" i="4"/>
  <c r="D61" i="4"/>
  <c r="D62" i="4"/>
  <c r="D63" i="4"/>
  <c r="D64" i="4"/>
  <c r="D65" i="4"/>
  <c r="D66" i="4"/>
  <c r="D67" i="4"/>
  <c r="D68" i="4"/>
  <c r="D69" i="4"/>
  <c r="D70" i="4"/>
  <c r="D71" i="4"/>
  <c r="D73" i="4"/>
  <c r="D74" i="4"/>
  <c r="D75" i="4"/>
  <c r="D76" i="4"/>
  <c r="D77" i="4"/>
  <c r="D78" i="4"/>
  <c r="D79" i="4"/>
  <c r="D80" i="4"/>
  <c r="D81" i="4"/>
  <c r="D82" i="4"/>
  <c r="D83" i="4"/>
  <c r="D84" i="4"/>
  <c r="D85" i="4"/>
  <c r="D86" i="4"/>
  <c r="D87" i="4"/>
  <c r="D88" i="4"/>
  <c r="D90" i="4"/>
  <c r="D91" i="4"/>
  <c r="D92" i="4"/>
  <c r="D93" i="4"/>
  <c r="D94" i="4"/>
  <c r="D95" i="4"/>
  <c r="D96" i="4"/>
  <c r="D97" i="4"/>
  <c r="D98" i="4"/>
  <c r="D99" i="4"/>
  <c r="D100" i="4"/>
  <c r="D101" i="4"/>
  <c r="D103" i="4"/>
  <c r="D104" i="4"/>
  <c r="D105" i="4"/>
  <c r="D106" i="4"/>
  <c r="D107" i="4"/>
  <c r="D108" i="4"/>
  <c r="D109" i="4"/>
  <c r="D110" i="4"/>
  <c r="D111" i="4"/>
  <c r="D112" i="4"/>
  <c r="D114" i="4"/>
  <c r="D115" i="4"/>
  <c r="D116" i="4"/>
  <c r="D117" i="4"/>
  <c r="D118" i="4"/>
  <c r="D119" i="4"/>
  <c r="D120" i="4"/>
  <c r="D121" i="4"/>
  <c r="D122" i="4"/>
  <c r="D123" i="4"/>
  <c r="D124" i="4"/>
  <c r="D125" i="4"/>
  <c r="D126" i="4"/>
  <c r="D127" i="4"/>
  <c r="D128" i="4"/>
  <c r="D129" i="4"/>
  <c r="D130" i="4"/>
  <c r="D131" i="4"/>
  <c r="D132" i="4"/>
  <c r="D133" i="4"/>
  <c r="D134" i="4"/>
  <c r="D135" i="4"/>
  <c r="D136" i="4"/>
  <c r="D137" i="4"/>
  <c r="D138" i="4"/>
  <c r="D139" i="4"/>
  <c r="D140" i="4"/>
  <c r="D141" i="4"/>
  <c r="D142" i="4"/>
  <c r="E159" i="4"/>
  <c r="E160" i="4"/>
  <c r="E161" i="4"/>
  <c r="E162" i="4"/>
  <c r="E163" i="4"/>
  <c r="E164" i="4"/>
  <c r="E165" i="4"/>
  <c r="E158" i="4"/>
  <c r="E145" i="4"/>
  <c r="E146" i="4"/>
  <c r="E147" i="4"/>
  <c r="E148" i="4"/>
  <c r="E149" i="4"/>
  <c r="E150" i="4"/>
  <c r="E151" i="4"/>
  <c r="E153" i="4"/>
  <c r="E154" i="4"/>
  <c r="E155" i="4"/>
  <c r="E156" i="4"/>
  <c r="E157" i="4"/>
  <c r="E14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14" i="4"/>
  <c r="E108" i="4"/>
  <c r="E109" i="4"/>
  <c r="E110" i="4"/>
  <c r="E111" i="4"/>
  <c r="E112" i="4"/>
  <c r="E107" i="4"/>
  <c r="E106" i="4"/>
  <c r="E104" i="4"/>
  <c r="E105" i="4"/>
  <c r="E103" i="4"/>
  <c r="E57" i="4"/>
  <c r="E58" i="4"/>
  <c r="E59" i="4"/>
  <c r="E60" i="4"/>
  <c r="E61" i="4"/>
  <c r="E62" i="4"/>
  <c r="E63" i="4"/>
  <c r="E64" i="4"/>
  <c r="E65" i="4"/>
  <c r="E66" i="4"/>
  <c r="E67" i="4"/>
  <c r="E68" i="4"/>
  <c r="E69" i="4"/>
  <c r="E70" i="4"/>
  <c r="E71" i="4"/>
  <c r="E73" i="4"/>
  <c r="E74" i="4"/>
  <c r="E75" i="4"/>
  <c r="E76" i="4"/>
  <c r="E77" i="4"/>
  <c r="E78" i="4"/>
  <c r="E79" i="4"/>
  <c r="E80" i="4"/>
  <c r="E81" i="4"/>
  <c r="E82" i="4"/>
  <c r="E83" i="4"/>
  <c r="E84" i="4"/>
  <c r="E85" i="4"/>
  <c r="E86" i="4"/>
  <c r="E87" i="4"/>
  <c r="E88" i="4"/>
  <c r="E90" i="4"/>
  <c r="E91" i="4"/>
  <c r="E92" i="4"/>
  <c r="E93" i="4"/>
  <c r="E94" i="4"/>
  <c r="E95" i="4"/>
  <c r="E96" i="4"/>
  <c r="E97" i="4"/>
  <c r="E98" i="4"/>
  <c r="E99" i="4"/>
  <c r="E100" i="4"/>
  <c r="E101" i="4"/>
  <c r="E56" i="4"/>
  <c r="E7" i="4"/>
  <c r="E8" i="4"/>
  <c r="E10" i="4"/>
  <c r="E11" i="4"/>
  <c r="E12" i="4"/>
  <c r="E13" i="4"/>
  <c r="E14" i="4"/>
  <c r="E15" i="4"/>
  <c r="E16" i="4"/>
  <c r="E17" i="4"/>
  <c r="E19" i="4"/>
  <c r="E20" i="4"/>
  <c r="E21" i="4"/>
  <c r="E22" i="4"/>
  <c r="E23" i="4"/>
  <c r="E24" i="4"/>
  <c r="E25" i="4"/>
  <c r="E26" i="4"/>
  <c r="E28" i="4"/>
  <c r="E29" i="4"/>
  <c r="E30" i="4"/>
  <c r="E31" i="4"/>
  <c r="E32" i="4"/>
  <c r="E33" i="4"/>
  <c r="E34" i="4"/>
  <c r="E35" i="4"/>
  <c r="E36" i="4"/>
  <c r="E37" i="4"/>
  <c r="E38" i="4"/>
  <c r="E39" i="4"/>
  <c r="E40" i="4"/>
  <c r="E41" i="4"/>
  <c r="E42" i="4"/>
  <c r="E43" i="4"/>
  <c r="E44" i="4"/>
  <c r="E45" i="4"/>
  <c r="E46" i="4"/>
  <c r="E47" i="4"/>
  <c r="E48" i="4"/>
  <c r="E49" i="4"/>
  <c r="G49" i="4" s="1"/>
  <c r="E50" i="4"/>
  <c r="E53" i="4"/>
  <c r="E54" i="4"/>
  <c r="E55" i="4"/>
  <c r="G55" i="4" s="1"/>
  <c r="E4" i="4"/>
  <c r="E5" i="4"/>
  <c r="E6" i="4"/>
  <c r="E3" i="4"/>
  <c r="G59" i="4" l="1"/>
  <c r="G42" i="4"/>
  <c r="G38" i="4"/>
  <c r="G34" i="4"/>
  <c r="G25" i="4"/>
  <c r="G21" i="4"/>
  <c r="G16" i="4"/>
  <c r="G14" i="4"/>
  <c r="G103" i="4"/>
  <c r="G141" i="4"/>
  <c r="G137" i="4"/>
  <c r="G133" i="4"/>
  <c r="G129" i="4"/>
  <c r="G125" i="4"/>
  <c r="G121" i="4"/>
  <c r="G117" i="4"/>
  <c r="G107" i="4"/>
  <c r="D167" i="4" a="1"/>
  <c r="D167" i="4" s="1"/>
  <c r="D168" i="4" s="1"/>
  <c r="G127" i="4"/>
  <c r="G101" i="4"/>
  <c r="G97" i="4"/>
  <c r="G93" i="4"/>
  <c r="G88" i="4"/>
  <c r="G84" i="4"/>
  <c r="G80" i="4"/>
  <c r="G76" i="4"/>
  <c r="G71" i="4"/>
  <c r="G64" i="4"/>
  <c r="G60" i="4"/>
  <c r="G165" i="4"/>
  <c r="G109" i="4"/>
  <c r="G46" i="4"/>
  <c r="G30" i="4"/>
  <c r="G12" i="4"/>
  <c r="G104" i="4"/>
  <c r="G99" i="4"/>
  <c r="G95" i="4"/>
  <c r="G91" i="4"/>
  <c r="G86" i="4"/>
  <c r="G82" i="4"/>
  <c r="G78" i="4"/>
  <c r="G74" i="4"/>
  <c r="G69" i="4"/>
  <c r="G66" i="4"/>
  <c r="G62" i="4"/>
  <c r="G58" i="4"/>
  <c r="G54" i="4"/>
  <c r="G45" i="4"/>
  <c r="G41" i="4"/>
  <c r="G37" i="4"/>
  <c r="G33" i="4"/>
  <c r="G29" i="4"/>
  <c r="G24" i="4"/>
  <c r="G20" i="4"/>
  <c r="G15" i="4"/>
  <c r="G144" i="4"/>
  <c r="G154" i="4"/>
  <c r="G149" i="4"/>
  <c r="G145" i="4"/>
  <c r="G163" i="4"/>
  <c r="G159" i="4"/>
  <c r="G98" i="4"/>
  <c r="G94" i="4"/>
  <c r="G90" i="4"/>
  <c r="G85" i="4"/>
  <c r="G81" i="4"/>
  <c r="G77" i="4"/>
  <c r="G73" i="4"/>
  <c r="G68" i="4"/>
  <c r="G65" i="4"/>
  <c r="G61" i="4"/>
  <c r="G57" i="4"/>
  <c r="G53" i="4"/>
  <c r="G48" i="4"/>
  <c r="G44" i="4"/>
  <c r="G40" i="4"/>
  <c r="G36" i="4"/>
  <c r="G32" i="4"/>
  <c r="G28" i="4"/>
  <c r="G23" i="4"/>
  <c r="G19" i="4"/>
  <c r="G10" i="4"/>
  <c r="G157" i="4"/>
  <c r="G153" i="4"/>
  <c r="G148" i="4"/>
  <c r="G158" i="4"/>
  <c r="G162" i="4"/>
  <c r="G112" i="4"/>
  <c r="G108" i="4"/>
  <c r="G140" i="4"/>
  <c r="G136" i="4"/>
  <c r="G132" i="4"/>
  <c r="G128" i="4"/>
  <c r="G124" i="4"/>
  <c r="G120" i="4"/>
  <c r="G116" i="4"/>
  <c r="G111" i="4"/>
  <c r="G139" i="4"/>
  <c r="G135" i="4"/>
  <c r="G131" i="4"/>
  <c r="G123" i="4"/>
  <c r="G119" i="4"/>
  <c r="G115" i="4"/>
  <c r="G110" i="4"/>
  <c r="G106" i="4"/>
  <c r="G56" i="4"/>
  <c r="G50" i="4"/>
  <c r="G47" i="4"/>
  <c r="G43" i="4"/>
  <c r="G39" i="4"/>
  <c r="G35" i="4"/>
  <c r="G31" i="4"/>
  <c r="G26" i="4"/>
  <c r="G22" i="4"/>
  <c r="G17" i="4"/>
  <c r="G13" i="4"/>
  <c r="G8" i="4"/>
  <c r="G156" i="4"/>
  <c r="G151" i="4"/>
  <c r="G147" i="4"/>
  <c r="G161" i="4"/>
  <c r="G142" i="4"/>
  <c r="G138" i="4"/>
  <c r="G134" i="4"/>
  <c r="G130" i="4"/>
  <c r="G126" i="4"/>
  <c r="G122" i="4"/>
  <c r="G118" i="4"/>
  <c r="G114" i="4"/>
  <c r="G105" i="4"/>
  <c r="G100" i="4"/>
  <c r="G96" i="4"/>
  <c r="G92" i="4"/>
  <c r="G87" i="4"/>
  <c r="G83" i="4"/>
  <c r="G79" i="4"/>
  <c r="G75" i="4"/>
  <c r="G70" i="4"/>
  <c r="G67" i="4"/>
  <c r="G63" i="4"/>
  <c r="G7" i="4"/>
  <c r="G155" i="4"/>
  <c r="G150" i="4"/>
  <c r="G146" i="4"/>
  <c r="G164" i="4"/>
  <c r="G160" i="4"/>
  <c r="G11" i="4"/>
  <c r="G6" i="4"/>
  <c r="G5" i="4"/>
  <c r="G4" i="4"/>
  <c r="G3" i="4"/>
  <c r="G186" i="4" l="1"/>
  <c r="G183" i="4"/>
  <c r="G184" i="4" s="1"/>
  <c r="G187" i="4" l="1"/>
  <c r="F190" i="4"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<sst xmlns="http://schemas.openxmlformats.org/spreadsheetml/2006/main" count="376" uniqueCount="370">
  <si>
    <t>2022 Wholesale Plant Order Form</t>
  </si>
  <si>
    <t xml:space="preserve">Please provide as much information as possible to ensure prompt processing for your order. Thank You! </t>
  </si>
  <si>
    <t>(Some cells have a drop down menu, click on cell to access drop down menu, and select the appropriate response.)</t>
  </si>
  <si>
    <t xml:space="preserve">I have read and agree to Agrecol's 2022 Plant Terms &amp; Conditions. </t>
  </si>
  <si>
    <t>Initial Here:</t>
  </si>
  <si>
    <t xml:space="preserve">Business Name: </t>
  </si>
  <si>
    <t xml:space="preserve">Please select type of business (select closest match): </t>
  </si>
  <si>
    <t>Contact Person:</t>
  </si>
  <si>
    <t>Phone:</t>
  </si>
  <si>
    <t>Billing Address:</t>
  </si>
  <si>
    <t>City:</t>
  </si>
  <si>
    <t>State:</t>
  </si>
  <si>
    <t>Zip:</t>
  </si>
  <si>
    <t xml:space="preserve">Billing Phone Number: </t>
  </si>
  <si>
    <t xml:space="preserve">Billing Email address:   </t>
  </si>
  <si>
    <t>Requested date for Ship/Pick up/Delivery:</t>
  </si>
  <si>
    <t>Is the Ship To address the same as the Billing Address?  If "NO", please enter below:</t>
  </si>
  <si>
    <t>Shipping Address:</t>
  </si>
  <si>
    <t>Shipping Contact:</t>
  </si>
  <si>
    <t>*Important: Your shipping contact must be available to receive calls by carrier and answer any delivery questions. Carrier may delay shipment of plants if unable to get hold of contact in time*</t>
  </si>
  <si>
    <t>How will your order payment be made?</t>
  </si>
  <si>
    <t xml:space="preserve">Agrecol will provide you with an order confirmation form that confirms your order, and provide you with your scheduled pick-up/ship date.  We schedule on a “first ordered/first shipped" basis.  </t>
  </si>
  <si>
    <t>PLANT PICK-UPS ARE AT OUR GREENHOUSE LOCATION:</t>
  </si>
  <si>
    <t>7900 W Caledonia Rd. Edgerton, WI 53534</t>
  </si>
  <si>
    <t>Please notify your drivers, thank you!</t>
  </si>
  <si>
    <t>Botanical Name</t>
  </si>
  <si>
    <t>Common Name</t>
  </si>
  <si>
    <t>Total Plants Desired</t>
  </si>
  <si>
    <t>Full Tray Plants</t>
  </si>
  <si>
    <r>
      <t xml:space="preserve">Partial Tray Plants </t>
    </r>
    <r>
      <rPr>
        <b/>
        <i/>
        <sz val="10"/>
        <rFont val="Arial"/>
        <family val="2"/>
      </rPr>
      <t>($2.00)</t>
    </r>
  </si>
  <si>
    <t>Full Tray Plant Price</t>
  </si>
  <si>
    <t>Species Total Cost</t>
  </si>
  <si>
    <t>Wildflowers</t>
  </si>
  <si>
    <t>Achillea millefolium</t>
  </si>
  <si>
    <t>Native Yarrow</t>
  </si>
  <si>
    <t>Acorus calamus</t>
  </si>
  <si>
    <t>Sweet Flag</t>
  </si>
  <si>
    <t>Agastache foeniculum</t>
  </si>
  <si>
    <t>Lavender Hyssop</t>
  </si>
  <si>
    <t>Agastache scrophulariaefolia</t>
  </si>
  <si>
    <t>Purple Giant Hyssop</t>
  </si>
  <si>
    <t>Allium cernuum</t>
  </si>
  <si>
    <t>Nodding Pink Onion</t>
  </si>
  <si>
    <t>Anemone canadensis</t>
  </si>
  <si>
    <t>Meadow Anemone</t>
  </si>
  <si>
    <t>Anemone patens *NEW</t>
  </si>
  <si>
    <t>Pasque Flower</t>
  </si>
  <si>
    <t>Anemone virginiana</t>
  </si>
  <si>
    <t>Tall Anemone</t>
  </si>
  <si>
    <t>Aquilegia canadensis</t>
  </si>
  <si>
    <t>Wild Columbine</t>
  </si>
  <si>
    <t>Asclepias incarnata</t>
  </si>
  <si>
    <t>Marsh (Red) Milkweed</t>
  </si>
  <si>
    <t>Asclepias speciosa</t>
  </si>
  <si>
    <t>Showy Milkweed</t>
  </si>
  <si>
    <t>Asclepias sullivantii</t>
  </si>
  <si>
    <t>Prairie Milkweed</t>
  </si>
  <si>
    <t>Asclepias syriaca</t>
  </si>
  <si>
    <t>Common Milkweed</t>
  </si>
  <si>
    <t>Asclepias tuberosa</t>
  </si>
  <si>
    <t>Butterfly Weed</t>
  </si>
  <si>
    <t>Asclepias verticillata</t>
  </si>
  <si>
    <t>Whorled Milkweed</t>
  </si>
  <si>
    <t>Asclepias viridis *NEW</t>
  </si>
  <si>
    <t>Spider Milkweed</t>
  </si>
  <si>
    <t>Aster azureus</t>
  </si>
  <si>
    <t>Sky-blue Aster</t>
  </si>
  <si>
    <t>Aster cordifolius</t>
  </si>
  <si>
    <t>Blue Wood Aster</t>
  </si>
  <si>
    <t>Aster ericoides</t>
  </si>
  <si>
    <t>Heath Aster</t>
  </si>
  <si>
    <t>Aster laevis</t>
  </si>
  <si>
    <t>Smooth Blue Aster</t>
  </si>
  <si>
    <t>Aster lateriflorus</t>
  </si>
  <si>
    <t>Calico Aster</t>
  </si>
  <si>
    <t>Aster macrophyllus</t>
  </si>
  <si>
    <t>Big Leaved Aster</t>
  </si>
  <si>
    <t>Aster novae-angliae</t>
  </si>
  <si>
    <t>New England Aster</t>
  </si>
  <si>
    <t>Aster oblongifolius</t>
  </si>
  <si>
    <t>Aromatic Aster</t>
  </si>
  <si>
    <t>Aster puniceus *NEW</t>
  </si>
  <si>
    <t>Swamp Aster</t>
  </si>
  <si>
    <t>Aster sericeus</t>
  </si>
  <si>
    <t>Silky Aster</t>
  </si>
  <si>
    <t>Aster shortii</t>
  </si>
  <si>
    <t>Shorts Aster</t>
  </si>
  <si>
    <t>Blephilia ciliata</t>
  </si>
  <si>
    <t>Downy Wood Mint</t>
  </si>
  <si>
    <t>Blephilia hirsuta</t>
  </si>
  <si>
    <t>Wood Mint</t>
  </si>
  <si>
    <t>Boltonia asteroides</t>
  </si>
  <si>
    <t>False Aster</t>
  </si>
  <si>
    <t>Cacalia atriplicifolia</t>
  </si>
  <si>
    <t>Pale Indian Plantain</t>
  </si>
  <si>
    <t>Campanula americana</t>
  </si>
  <si>
    <t>Tall Bellflower</t>
  </si>
  <si>
    <t>Campanula rotundifolia</t>
  </si>
  <si>
    <t>Harebell</t>
  </si>
  <si>
    <t>Chelone glabra</t>
  </si>
  <si>
    <t>Turtlehead</t>
  </si>
  <si>
    <t>Coreopsis lanceolata</t>
  </si>
  <si>
    <t>Lance-Leaf (Sand) Coreopsis</t>
  </si>
  <si>
    <t>Coreopsis palmata</t>
  </si>
  <si>
    <t>Prairie Coreopsis</t>
  </si>
  <si>
    <t>Coreopsis tripteris</t>
  </si>
  <si>
    <t>Tall Coreopsis</t>
  </si>
  <si>
    <t>Echinacea angustifolia</t>
  </si>
  <si>
    <t>Narrow-Leaved Coneflower</t>
  </si>
  <si>
    <t>Echinacea pallida</t>
  </si>
  <si>
    <t>Pale Purple Coneflower</t>
  </si>
  <si>
    <t>Echinacea purpurea</t>
  </si>
  <si>
    <t>Purple Coneflower</t>
  </si>
  <si>
    <t>Epilobium angustifolium</t>
  </si>
  <si>
    <t>Fireweed</t>
  </si>
  <si>
    <t>Eryngium yuccifolium</t>
  </si>
  <si>
    <t>Rattlesnake Master</t>
  </si>
  <si>
    <t>Eupatorium coelestinum</t>
  </si>
  <si>
    <t>Mist Flower</t>
  </si>
  <si>
    <t>Eupatorium maculatum</t>
  </si>
  <si>
    <t>Spotted Joe Pye Weed</t>
  </si>
  <si>
    <t>Eupatorium perfoliatum</t>
  </si>
  <si>
    <t>Boneset</t>
  </si>
  <si>
    <t>Eupatorium purpureum</t>
  </si>
  <si>
    <t>Purple Joe Pye Weed</t>
  </si>
  <si>
    <t>Geranium maculatum</t>
  </si>
  <si>
    <t>Wild Geranium</t>
  </si>
  <si>
    <t>Geum triflorum</t>
  </si>
  <si>
    <t>Prairie Smoke</t>
  </si>
  <si>
    <t>Fragaria viginiana</t>
  </si>
  <si>
    <t>Wild Strawberry</t>
  </si>
  <si>
    <t xml:space="preserve">Wildflowers </t>
  </si>
  <si>
    <t>Helenium autumnale</t>
  </si>
  <si>
    <t>Sneezeweed</t>
  </si>
  <si>
    <t xml:space="preserve">Helianthus pauciflorus </t>
  </si>
  <si>
    <t>Showy Sunflower</t>
  </si>
  <si>
    <t>Heliopsis helianthoides</t>
  </si>
  <si>
    <t>Early Sunflower</t>
  </si>
  <si>
    <t>Heuchera richardsonii</t>
  </si>
  <si>
    <t>Alumroot (Prairie)</t>
  </si>
  <si>
    <t>Hibiscus palustris</t>
  </si>
  <si>
    <t>Swamp Rose Mallow</t>
  </si>
  <si>
    <t>Hypericum pyramidatum</t>
  </si>
  <si>
    <t>Great St. John's Wort</t>
  </si>
  <si>
    <t>Iris virginica</t>
  </si>
  <si>
    <t>Southern Blue Flag Iris</t>
  </si>
  <si>
    <t>Liatris aspera</t>
  </si>
  <si>
    <t>Rough Blazing Star</t>
  </si>
  <si>
    <t>Liatris ligulistylis</t>
  </si>
  <si>
    <t>Meadow Blazing Star</t>
  </si>
  <si>
    <t>Liatris pycnostachya</t>
  </si>
  <si>
    <t>Prairie Blazing Star</t>
  </si>
  <si>
    <t>Liatris spicata</t>
  </si>
  <si>
    <t>Marsh Blazing Star</t>
  </si>
  <si>
    <t>Lobelia cardinalis</t>
  </si>
  <si>
    <t>Cardinal Flower</t>
  </si>
  <si>
    <t>Lobelia siphilitica</t>
  </si>
  <si>
    <t>Great Blue Lobelia</t>
  </si>
  <si>
    <t>Lythrum alatum</t>
  </si>
  <si>
    <t>Winged Loosestrife</t>
  </si>
  <si>
    <t>Mimulus ringens</t>
  </si>
  <si>
    <t>Monkey Flower</t>
  </si>
  <si>
    <t>Monarda fistulosa</t>
  </si>
  <si>
    <t>Wild Bergamot</t>
  </si>
  <si>
    <t>Monarda punctata</t>
  </si>
  <si>
    <t>Dotted Mint</t>
  </si>
  <si>
    <t>Parthenium integrifolium</t>
  </si>
  <si>
    <t>Wild Quinine</t>
  </si>
  <si>
    <t>Penstemon digitalis</t>
  </si>
  <si>
    <t>Smooth Penstemon</t>
  </si>
  <si>
    <t>Penstemon grandiflorus *NEW</t>
  </si>
  <si>
    <t>Large-Flowered Penstemon</t>
  </si>
  <si>
    <t>Physostegia virginiana</t>
  </si>
  <si>
    <t>Obedient Plant</t>
  </si>
  <si>
    <t>Polemonium reptans</t>
  </si>
  <si>
    <t>Jacob's Ladder</t>
  </si>
  <si>
    <t>Pycnanthemum virginianum</t>
  </si>
  <si>
    <t>Mountain Mint</t>
  </si>
  <si>
    <t>Ratibida pinnata</t>
  </si>
  <si>
    <t>Yellow Coneflower</t>
  </si>
  <si>
    <t>Rudbeckia fulgida speciosa</t>
  </si>
  <si>
    <t>Showy Black-Eyed Susan</t>
  </si>
  <si>
    <t>Rudbeckia hirta</t>
  </si>
  <si>
    <t>Black-eyed Susan</t>
  </si>
  <si>
    <t>Rudbeckia laciniata</t>
  </si>
  <si>
    <t>Wild Golden Glow</t>
  </si>
  <si>
    <t>Rudbeckia subtomentosa</t>
  </si>
  <si>
    <t>Sweet Black-eyed Susan</t>
  </si>
  <si>
    <t>Rudbeckia triloba</t>
  </si>
  <si>
    <t>Brown-eyed Susan</t>
  </si>
  <si>
    <t>Ruella humilis</t>
  </si>
  <si>
    <t>Wild Petunia</t>
  </si>
  <si>
    <t>Salvia azurea</t>
  </si>
  <si>
    <t>Blue Sage</t>
  </si>
  <si>
    <t>Silene regia</t>
  </si>
  <si>
    <t>Royal Catchfly</t>
  </si>
  <si>
    <t>Silphium laciniatum</t>
  </si>
  <si>
    <t>Compass Plant</t>
  </si>
  <si>
    <t>Silphium perfoliatum</t>
  </si>
  <si>
    <t>Cup Plant</t>
  </si>
  <si>
    <t>Solidago flexicaulis</t>
  </si>
  <si>
    <t>Zigzag Goldenrod</t>
  </si>
  <si>
    <t>Solidago graminifolia</t>
  </si>
  <si>
    <t>Grass-leaved Goldenrod</t>
  </si>
  <si>
    <t>Solidago nemoralis *NEW</t>
  </si>
  <si>
    <t>Old Field Goldenrod</t>
  </si>
  <si>
    <t>Solidago ohioensis</t>
  </si>
  <si>
    <t>Ohio Goldenrod</t>
  </si>
  <si>
    <t>Solidago riddellii</t>
  </si>
  <si>
    <t>Riddell's Goldenrod</t>
  </si>
  <si>
    <t>Solidago rigida</t>
  </si>
  <si>
    <t>Stiff Goldenrod</t>
  </si>
  <si>
    <t>Solidago speciosa</t>
  </si>
  <si>
    <t>Showy Goldenrod</t>
  </si>
  <si>
    <t>Solidago ulmifolia</t>
  </si>
  <si>
    <t>Elm-Leaved Goldenrod</t>
  </si>
  <si>
    <t>Tradescantia ohiensis</t>
  </si>
  <si>
    <t>Ohio Spiderwort</t>
  </si>
  <si>
    <t>Verbena hastata</t>
  </si>
  <si>
    <t>Blue Vervain</t>
  </si>
  <si>
    <t>Verbena stricta</t>
  </si>
  <si>
    <t>Hoary Vervain</t>
  </si>
  <si>
    <t>Vernonia fasciculata</t>
  </si>
  <si>
    <t>Ironweed</t>
  </si>
  <si>
    <t>Veronicastrum virginicum</t>
  </si>
  <si>
    <t>Culver's Root</t>
  </si>
  <si>
    <t>Zizia aptera</t>
  </si>
  <si>
    <t>Heart-Leaved Golden Alexander</t>
  </si>
  <si>
    <t>Zizia aurea</t>
  </si>
  <si>
    <t>Golden Alexander</t>
  </si>
  <si>
    <t>Legumes</t>
  </si>
  <si>
    <t>Amorpha canescens</t>
  </si>
  <si>
    <t>Leadplant</t>
  </si>
  <si>
    <t>Astragalus canadensis</t>
  </si>
  <si>
    <t>Canada Milk Vetch</t>
  </si>
  <si>
    <t>Baptisia australis</t>
  </si>
  <si>
    <t>Blue Wild Indigo</t>
  </si>
  <si>
    <t>Baptisia leucantha (lactea)</t>
  </si>
  <si>
    <t>White Wild Indigo</t>
  </si>
  <si>
    <t>Baptisia leucophaea (bracteata)</t>
  </si>
  <si>
    <t>Cream Wild Indigo</t>
  </si>
  <si>
    <t>Cassia hebecarpa</t>
  </si>
  <si>
    <t>Wild Senna</t>
  </si>
  <si>
    <t>Ceanothus americanus</t>
  </si>
  <si>
    <t>New Jersey Tea</t>
  </si>
  <si>
    <t>Dalea candida</t>
  </si>
  <si>
    <t>White Prairie Clover</t>
  </si>
  <si>
    <t>Dalea purpureum</t>
  </si>
  <si>
    <t>Purple Prairie Clover</t>
  </si>
  <si>
    <t>Lupinus perennis</t>
  </si>
  <si>
    <t>Wild Lupine</t>
  </si>
  <si>
    <t>Sedges &amp; Rushes</t>
  </si>
  <si>
    <t>Carex annectens xanthocarpa</t>
  </si>
  <si>
    <t>Small Yellow Fox Sedge</t>
  </si>
  <si>
    <t>Carex bebbii</t>
  </si>
  <si>
    <t>Bebb's Sedge</t>
  </si>
  <si>
    <t>Carex bicknellii</t>
  </si>
  <si>
    <t>Copper-Shouldered Oval Sedge</t>
  </si>
  <si>
    <t>Carex brevior</t>
  </si>
  <si>
    <t>Plains Oval Sedge</t>
  </si>
  <si>
    <t>Carex comosa</t>
  </si>
  <si>
    <t>Bristly Sedge</t>
  </si>
  <si>
    <t>Carex crinita</t>
  </si>
  <si>
    <t>Fringed Sedge</t>
  </si>
  <si>
    <t>Carex cristatella</t>
  </si>
  <si>
    <t>Crested Oval Sedge</t>
  </si>
  <si>
    <t>Carex emoryi</t>
  </si>
  <si>
    <t>Emory's Sedge</t>
  </si>
  <si>
    <t xml:space="preserve">Carex frankii </t>
  </si>
  <si>
    <t>Frank's Sedge</t>
  </si>
  <si>
    <t>Carex hystericina</t>
  </si>
  <si>
    <t>Porcupine Sedge</t>
  </si>
  <si>
    <t>Carex lacustris</t>
  </si>
  <si>
    <t>Common Lake Sedge</t>
  </si>
  <si>
    <t>Carex lurida</t>
  </si>
  <si>
    <t>Bottlebrush Sedge</t>
  </si>
  <si>
    <t>Carex molesta</t>
  </si>
  <si>
    <t>Field Oval Sedge</t>
  </si>
  <si>
    <t>Carex pensylvanica *READY JUNE</t>
  </si>
  <si>
    <t>Common Oak Sedge</t>
  </si>
  <si>
    <t>Carex scoparia</t>
  </si>
  <si>
    <t>Lance-fruited Oval Sedge</t>
  </si>
  <si>
    <t xml:space="preserve">Carex sprengelii              </t>
  </si>
  <si>
    <t>Long-Beaked Sedge</t>
  </si>
  <si>
    <t>Carex stipata</t>
  </si>
  <si>
    <t>Common Fox Sedge</t>
  </si>
  <si>
    <t>Carex stricta</t>
  </si>
  <si>
    <t>Tussock Sedge</t>
  </si>
  <si>
    <t>Carex trichocarpa</t>
  </si>
  <si>
    <t>Hairy-Fruit Sedge</t>
  </si>
  <si>
    <t>Carex vulpinoidea</t>
  </si>
  <si>
    <t>Brown Fox Sedge</t>
  </si>
  <si>
    <t>Eleocharis palustris</t>
  </si>
  <si>
    <t>Common Spikerush</t>
  </si>
  <si>
    <t>Juncus dudleyi</t>
  </si>
  <si>
    <t>Dudley's Rush</t>
  </si>
  <si>
    <t>Juncus effusus</t>
  </si>
  <si>
    <t>Common Rush</t>
  </si>
  <si>
    <t>Juncus tenuis</t>
  </si>
  <si>
    <t>Path Rush</t>
  </si>
  <si>
    <t>Juncus torreyi</t>
  </si>
  <si>
    <t>Torrey's Rush</t>
  </si>
  <si>
    <t>Scirpus acutus</t>
  </si>
  <si>
    <t>Hard Stem Bulrush</t>
  </si>
  <si>
    <t>Scirpus atrovirens</t>
  </si>
  <si>
    <t>Dark Green Bulrush</t>
  </si>
  <si>
    <t>Scirpus cyperinus</t>
  </si>
  <si>
    <t>Wool-grass</t>
  </si>
  <si>
    <t>Scirpus validus</t>
  </si>
  <si>
    <t>Great Bulrush</t>
  </si>
  <si>
    <t>Grasses</t>
  </si>
  <si>
    <t>Andropogon gerardii</t>
  </si>
  <si>
    <t>Big Bluestem</t>
  </si>
  <si>
    <t>Bouteloua curtipendula</t>
  </si>
  <si>
    <t>Side-oats Grama</t>
  </si>
  <si>
    <t>Bromus ciliatus</t>
  </si>
  <si>
    <t>Fringed Brome</t>
  </si>
  <si>
    <t>Bromus kalmii</t>
  </si>
  <si>
    <t>Prairie Brome</t>
  </si>
  <si>
    <t>Calamagrostis canadensis</t>
  </si>
  <si>
    <t>Blue Joint Grass</t>
  </si>
  <si>
    <t>Chasmanthium latifolium</t>
  </si>
  <si>
    <t>River Oats</t>
  </si>
  <si>
    <t>Diarrhena obovata</t>
  </si>
  <si>
    <t>Beak Grass</t>
  </si>
  <si>
    <t>Elymus canadensis</t>
  </si>
  <si>
    <t>Canada Wild Rye</t>
  </si>
  <si>
    <t>Elymus riparius</t>
  </si>
  <si>
    <t>Riverbank Wild Rye</t>
  </si>
  <si>
    <t>Elymus virginicus</t>
  </si>
  <si>
    <t>Virginia Wild Rye</t>
  </si>
  <si>
    <t>Eragrostis spectabilis</t>
  </si>
  <si>
    <t>Purple Love Grass</t>
  </si>
  <si>
    <t>Glyceria canadensis</t>
  </si>
  <si>
    <t>Rattlesnake Grass</t>
  </si>
  <si>
    <t>Glyceria striata</t>
  </si>
  <si>
    <t>Fowl Manna Grass</t>
  </si>
  <si>
    <t>Hierochloe odorata</t>
  </si>
  <si>
    <t>Sweet Grass</t>
  </si>
  <si>
    <t>Hystrix patula</t>
  </si>
  <si>
    <t>Bottlebrush Grass</t>
  </si>
  <si>
    <t>Koeleria cristata</t>
  </si>
  <si>
    <t>June Grass</t>
  </si>
  <si>
    <t>Panicum virgatum</t>
  </si>
  <si>
    <t>Switch Grass</t>
  </si>
  <si>
    <t>Schizachyrium scoparium</t>
  </si>
  <si>
    <t>Little Bluestem</t>
  </si>
  <si>
    <t>Sorghastrum nutans</t>
  </si>
  <si>
    <t>Indian Grass</t>
  </si>
  <si>
    <t>Spartina pectinata</t>
  </si>
  <si>
    <t>Prairie Cordgrass</t>
  </si>
  <si>
    <t>Sporobolus heterolepis</t>
  </si>
  <si>
    <t>Prairie Dropseed</t>
  </si>
  <si>
    <t>Total Plants Ordered</t>
  </si>
  <si>
    <t>Total Plant Trays Ordered</t>
  </si>
  <si>
    <r>
      <t>Plant Tags</t>
    </r>
    <r>
      <rPr>
        <sz val="11"/>
        <rFont val="Arial"/>
        <family val="2"/>
      </rPr>
      <t xml:space="preserve"> (Select from dropdown)</t>
    </r>
  </si>
  <si>
    <r>
      <t xml:space="preserve">Each tray includes one plant identification tag. Additional plant tags are available for </t>
    </r>
    <r>
      <rPr>
        <b/>
        <i/>
        <sz val="10"/>
        <rFont val="Arial"/>
        <family val="2"/>
      </rPr>
      <t>$3</t>
    </r>
    <r>
      <rPr>
        <i/>
        <sz val="10"/>
        <rFont val="Arial"/>
        <family val="2"/>
      </rPr>
      <t xml:space="preserve"> per tray. The additional tags will be supplied in bulk with your order.</t>
    </r>
  </si>
  <si>
    <r>
      <t>Would you like additional plant tags? (</t>
    </r>
    <r>
      <rPr>
        <b/>
        <sz val="10"/>
        <rFont val="Arial"/>
        <family val="2"/>
      </rPr>
      <t>$3</t>
    </r>
    <r>
      <rPr>
        <sz val="10"/>
        <rFont val="Arial"/>
        <family val="2"/>
      </rPr>
      <t xml:space="preserve"> per tray) </t>
    </r>
  </si>
  <si>
    <t>Select</t>
  </si>
  <si>
    <r>
      <t xml:space="preserve">Shipping Costs </t>
    </r>
    <r>
      <rPr>
        <sz val="11"/>
        <rFont val="Arial"/>
        <family val="2"/>
      </rPr>
      <t>(Select from dropdown)</t>
    </r>
  </si>
  <si>
    <t xml:space="preserve">If your order is to be shipped, the method of shipment will be as follows: orders of 30 trays or less will ship via ground carrier (Spee-Dee Delivery or Fedex Ground), orders of 31+ trays will ship via ground OR FedEx Freight (palletized) depending on customer and destination. </t>
  </si>
  <si>
    <t>Would you like to pick up your order or have it shipped?</t>
  </si>
  <si>
    <t>Select Option</t>
  </si>
  <si>
    <t>Pick Up Cost (no additional charge)</t>
  </si>
  <si>
    <t>Would you like your plants boxed for pick up? ($2.00 additional per tray)</t>
  </si>
  <si>
    <t>Pick Up Cost Total</t>
  </si>
  <si>
    <t>Shipping Cost (25% for 4-20 trays, 15% for 21+ trays)</t>
  </si>
  <si>
    <t>Shipping Cost Total</t>
  </si>
  <si>
    <t>Plant Order Total Cost</t>
  </si>
  <si>
    <t>***MAKE SURE TO COMPLETE CUSTOMER INFORMATION ON FIRST TAB OF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</si>
</sst>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lt;=9999999]###\-####;\(###\)\ ###\-####"/>
    <numFmt numFmtId="165" formatCode="_(* #,##0_);_(* \(#,##0\);_(* &quot;-&quot;??_);_(@_)"/>
    <numFmt numFmtId="166" formatCode="0.000"/>
  </numFmts>
  <fonts count="31">
    <font>
      <sz val="10"/>
      <name val="Arial"/>
    </font>
    <font>
      <sz val="10"/>
      <name val="Arial"/>
      <family val="2"/>
    </font>
    <font>
      <sz val="10"/>
      <name val="Californian FB"/>
      <family val="1"/>
    </font>
    <font>
      <sz val="11"/>
      <name val="Californian FB"/>
      <family val="1"/>
    </font>
    <font>
      <b/>
      <sz val="11"/>
      <name val="Californian FB"/>
      <family val="1"/>
    </font>
    <font>
      <u/>
      <sz val="9.85"/>
      <color indexed="8"/>
      <name val="Times New Roman"/>
      <family val="1"/>
    </font>
    <font>
      <sz val="10"/>
      <name val="Arial"/>
      <family val="2"/>
    </font>
    <font>
      <sz val="10"/>
      <color indexed="8"/>
      <name val="MS Sans Serif"/>
      <family val="2"/>
    </font>
    <font>
      <b/>
      <sz val="10"/>
      <name val="Arial"/>
      <family val="2"/>
    </font>
    <font>
      <i/>
      <sz val="10"/>
      <name val="Arial"/>
      <family val="2"/>
    </font>
    <font>
      <sz val="11"/>
      <color theme="1"/>
      <name val="Calibri"/>
      <family val="2"/>
      <scheme val="minor"/>
    </font>
    <font>
      <sz val="11"/>
      <name val="Calibri"/>
      <family val="2"/>
      <scheme val="minor"/>
    </font>
    <font>
      <b/>
      <sz val="11"/>
      <name val="Calibri"/>
      <family val="2"/>
      <scheme val="minor"/>
    </font>
    <font>
      <i/>
      <sz val="10"/>
      <color theme="1"/>
      <name val="Arial"/>
      <family val="2"/>
    </font>
    <font>
      <sz val="10"/>
      <color theme="1"/>
      <name val="Arial"/>
      <family val="2"/>
    </font>
    <font>
      <b/>
      <u/>
      <sz val="16"/>
      <name val="Cambria"/>
      <family val="1"/>
      <scheme val="major"/>
    </font>
    <font>
      <sz val="10"/>
      <name val="Calibri"/>
      <family val="2"/>
      <scheme val="minor"/>
    </font>
    <font>
      <b/>
      <sz val="10"/>
      <name val="Calibri"/>
      <family val="2"/>
      <scheme val="minor"/>
    </font>
    <font>
      <i/>
      <sz val="10"/>
      <name val="Calibri"/>
      <family val="2"/>
    </font>
    <font>
      <b/>
      <sz val="14"/>
      <name val="Calibri"/>
      <family val="2"/>
      <scheme val="minor"/>
    </font>
    <font>
      <b/>
      <i/>
      <sz val="12"/>
      <name val="Calibri"/>
      <family val="2"/>
      <scheme val="minor"/>
    </font>
    <font>
      <sz val="10"/>
      <name val="Arial"/>
      <family val="2"/>
    </font>
    <font>
      <b/>
      <sz val="11"/>
      <name val="Arial"/>
      <family val="2"/>
    </font>
    <font>
      <sz val="11"/>
      <name val="Arial"/>
      <family val="2"/>
    </font>
    <font>
      <b/>
      <i/>
      <sz val="10"/>
      <name val="Arial"/>
      <family val="2"/>
    </font>
    <font>
      <b/>
      <sz val="12"/>
      <name val="Arial"/>
      <family val="2"/>
    </font>
    <font>
      <b/>
      <sz val="11"/>
      <color theme="1"/>
      <name val="Calibri"/>
      <family val="2"/>
      <scheme val="minor"/>
    </font>
    <font>
      <b/>
      <i/>
      <sz val="10"/>
      <color theme="1"/>
      <name val="Arial"/>
      <family val="2"/>
    </font>
    <font>
      <b/>
      <sz val="10"/>
      <color theme="1"/>
      <name val="Arial"/>
      <family val="2"/>
    </font>
    <font>
      <sz val="8"/>
      <name val="Arial"/>
      <family val="2"/>
    </font>
    <font>
      <b/>
      <i/>
      <sz val="9"/>
      <color theme="1"/>
      <name val="Arial"/>
      <family val="2"/>
    </font>
  </fonts>
  <fills count="10">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FFE7"/>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8">
    <xf numFmtId="0" fontId="0" fillId="0" borderId="0"/>
    <xf numFmtId="0"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 fillId="0" borderId="0"/>
    <xf numFmtId="0" fontId="10" fillId="0" borderId="0"/>
    <xf numFmtId="0" fontId="7" fillId="0" borderId="0"/>
    <xf numFmtId="44" fontId="21" fillId="0" borderId="0" applyFont="0" applyFill="0" applyBorder="0" applyAlignment="0" applyProtection="0"/>
  </cellStyleXfs>
  <cellXfs count="160">
    <xf numFmtId="0" fontId="0" fillId="0" borderId="0" xfId="0"/>
    <xf numFmtId="0" fontId="2" fillId="0" borderId="0" xfId="0" applyFont="1" applyAlignment="1">
      <alignment vertical="center"/>
    </xf>
    <xf numFmtId="0" fontId="11" fillId="0" borderId="0" xfId="0" applyFont="1" applyAlignment="1">
      <alignment vertical="center"/>
    </xf>
    <xf numFmtId="0" fontId="12" fillId="0" borderId="0" xfId="0" applyFont="1" applyAlignment="1">
      <alignment horizontal="right" vertical="center"/>
    </xf>
    <xf numFmtId="0" fontId="3"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xf>
    <xf numFmtId="0" fontId="3" fillId="0" borderId="0" xfId="0" applyFont="1" applyAlignment="1">
      <alignment horizontal="left" vertical="center"/>
    </xf>
    <xf numFmtId="0" fontId="11" fillId="0" borderId="0" xfId="0" applyFont="1" applyAlignment="1">
      <alignment horizontal="left" vertical="center" wrapText="1"/>
    </xf>
    <xf numFmtId="0" fontId="1" fillId="0" borderId="0" xfId="4"/>
    <xf numFmtId="44" fontId="14" fillId="0" borderId="4" xfId="4" applyNumberFormat="1" applyFont="1" applyBorder="1" applyAlignment="1">
      <alignment horizontal="center" vertical="center"/>
    </xf>
    <xf numFmtId="44" fontId="14" fillId="0" borderId="5" xfId="4" applyNumberFormat="1" applyFont="1" applyBorder="1" applyAlignment="1">
      <alignment horizontal="center" vertical="center"/>
    </xf>
    <xf numFmtId="0" fontId="12" fillId="0" borderId="0" xfId="0" applyFont="1" applyAlignment="1">
      <alignment vertical="center"/>
    </xf>
    <xf numFmtId="43" fontId="0" fillId="0" borderId="0" xfId="0" applyNumberFormat="1"/>
    <xf numFmtId="0" fontId="12" fillId="0" borderId="0" xfId="0" applyFont="1" applyAlignment="1">
      <alignment horizontal="left" vertical="center"/>
    </xf>
    <xf numFmtId="0" fontId="13" fillId="0" borderId="4" xfId="4" applyFont="1" applyBorder="1" applyAlignment="1">
      <alignment horizontal="left" vertical="center"/>
    </xf>
    <xf numFmtId="0" fontId="14" fillId="0" borderId="4" xfId="4" applyFont="1" applyBorder="1" applyAlignment="1">
      <alignment vertical="center"/>
    </xf>
    <xf numFmtId="0" fontId="9" fillId="0" borderId="4" xfId="4" applyFont="1" applyBorder="1" applyAlignment="1">
      <alignment horizontal="left" vertical="center"/>
    </xf>
    <xf numFmtId="0" fontId="1" fillId="0" borderId="4" xfId="4" applyBorder="1" applyAlignment="1">
      <alignment vertical="center"/>
    </xf>
    <xf numFmtId="0" fontId="13" fillId="0" borderId="5" xfId="4" applyFont="1" applyBorder="1" applyAlignment="1">
      <alignment horizontal="left" vertical="center"/>
    </xf>
    <xf numFmtId="0" fontId="14" fillId="0" borderId="5" xfId="4" applyFont="1" applyBorder="1" applyAlignment="1">
      <alignment vertical="center"/>
    </xf>
    <xf numFmtId="44" fontId="1" fillId="0" borderId="5" xfId="4" applyNumberFormat="1" applyBorder="1" applyAlignment="1">
      <alignment horizontal="center" vertical="center"/>
    </xf>
    <xf numFmtId="0" fontId="1" fillId="0" borderId="0" xfId="0" applyFont="1"/>
    <xf numFmtId="0" fontId="9" fillId="0" borderId="5" xfId="4" applyFont="1" applyBorder="1" applyAlignment="1">
      <alignment vertical="center"/>
    </xf>
    <xf numFmtId="0" fontId="9" fillId="0" borderId="4" xfId="4" applyFont="1" applyBorder="1" applyAlignment="1">
      <alignment vertical="center"/>
    </xf>
    <xf numFmtId="0" fontId="13" fillId="0" borderId="4" xfId="4" applyFont="1" applyBorder="1" applyAlignment="1">
      <alignment vertical="center"/>
    </xf>
    <xf numFmtId="0" fontId="16" fillId="0" borderId="0" xfId="0" applyFont="1" applyAlignment="1">
      <alignment vertical="center"/>
    </xf>
    <xf numFmtId="0" fontId="17" fillId="0" borderId="0" xfId="0" applyFont="1" applyAlignment="1">
      <alignment horizontal="left" vertical="center"/>
    </xf>
    <xf numFmtId="0" fontId="11" fillId="0" borderId="0" xfId="0" applyFont="1" applyAlignment="1" applyProtection="1">
      <alignment vertical="center"/>
      <protection locked="0"/>
    </xf>
    <xf numFmtId="0" fontId="11" fillId="0" borderId="0" xfId="0" applyFont="1" applyAlignment="1">
      <alignment horizontal="right" vertical="center"/>
    </xf>
    <xf numFmtId="0" fontId="11" fillId="0" borderId="0" xfId="0" applyFont="1" applyAlignment="1">
      <alignment horizontal="center" vertical="center"/>
    </xf>
    <xf numFmtId="0" fontId="12" fillId="0" borderId="0" xfId="0" applyFont="1" applyAlignment="1">
      <alignment horizontal="left" vertical="center" wrapText="1"/>
    </xf>
    <xf numFmtId="0" fontId="11" fillId="0" borderId="1" xfId="0" applyFont="1" applyBorder="1" applyAlignment="1">
      <alignment vertical="center"/>
    </xf>
    <xf numFmtId="0" fontId="11" fillId="0" borderId="0" xfId="0" applyFont="1" applyAlignment="1" applyProtection="1">
      <alignment horizontal="center" vertical="center"/>
      <protection locked="0"/>
    </xf>
    <xf numFmtId="44" fontId="1" fillId="0" borderId="4" xfId="4" applyNumberFormat="1" applyBorder="1" applyAlignment="1">
      <alignment horizontal="center" vertical="center"/>
    </xf>
    <xf numFmtId="0" fontId="1" fillId="0" borderId="5" xfId="4" applyBorder="1" applyAlignment="1">
      <alignment vertical="center"/>
    </xf>
    <xf numFmtId="0" fontId="16" fillId="0" borderId="0" xfId="0" applyFont="1" applyAlignment="1">
      <alignment horizontal="left" vertical="center" wrapText="1"/>
    </xf>
    <xf numFmtId="0" fontId="1" fillId="9" borderId="4" xfId="0" applyFont="1" applyFill="1" applyBorder="1"/>
    <xf numFmtId="44" fontId="8" fillId="0" borderId="4" xfId="7" applyFont="1" applyBorder="1"/>
    <xf numFmtId="0" fontId="1" fillId="0" borderId="0" xfId="0" applyFont="1" applyAlignment="1">
      <alignment horizontal="center"/>
    </xf>
    <xf numFmtId="44" fontId="1" fillId="0" borderId="4" xfId="7" applyFont="1" applyBorder="1"/>
    <xf numFmtId="0" fontId="8" fillId="0" borderId="0" xfId="0" applyFont="1" applyAlignment="1">
      <alignment horizontal="right"/>
    </xf>
    <xf numFmtId="44" fontId="8" fillId="0" borderId="0" xfId="7" applyFont="1"/>
    <xf numFmtId="44" fontId="8" fillId="0" borderId="0" xfId="0" applyNumberFormat="1" applyFont="1"/>
    <xf numFmtId="0" fontId="13" fillId="0" borderId="5" xfId="4" applyFont="1" applyBorder="1" applyAlignment="1">
      <alignment vertical="center"/>
    </xf>
    <xf numFmtId="165" fontId="14" fillId="0" borderId="5" xfId="3" applyNumberFormat="1" applyFont="1" applyBorder="1" applyAlignment="1">
      <alignment vertical="center"/>
    </xf>
    <xf numFmtId="0" fontId="13" fillId="8" borderId="4" xfId="4" applyFont="1" applyFill="1" applyBorder="1" applyAlignment="1">
      <alignment horizontal="left" vertical="center"/>
    </xf>
    <xf numFmtId="0" fontId="14" fillId="0" borderId="4" xfId="4" applyFont="1" applyBorder="1" applyAlignment="1">
      <alignment horizontal="left" vertical="center"/>
    </xf>
    <xf numFmtId="0" fontId="13" fillId="0" borderId="4" xfId="6" applyFont="1" applyBorder="1" applyAlignment="1">
      <alignment horizontal="left" vertical="center"/>
    </xf>
    <xf numFmtId="0" fontId="14" fillId="0" borderId="4" xfId="6" applyFont="1" applyBorder="1" applyAlignment="1">
      <alignment vertical="center"/>
    </xf>
    <xf numFmtId="165" fontId="0" fillId="0" borderId="0" xfId="0" applyNumberFormat="1"/>
    <xf numFmtId="165" fontId="1" fillId="0" borderId="0" xfId="0" applyNumberFormat="1" applyFont="1"/>
    <xf numFmtId="165" fontId="8" fillId="0" borderId="0" xfId="0" applyNumberFormat="1" applyFont="1" applyAlignment="1">
      <alignment horizontal="right"/>
    </xf>
    <xf numFmtId="1" fontId="14" fillId="0" borderId="5" xfId="3" applyNumberFormat="1" applyFont="1" applyBorder="1" applyAlignment="1" applyProtection="1">
      <alignment horizontal="center" vertical="center"/>
      <protection locked="0"/>
    </xf>
    <xf numFmtId="1" fontId="14" fillId="0" borderId="4" xfId="3" applyNumberFormat="1" applyFont="1" applyBorder="1" applyAlignment="1" applyProtection="1">
      <alignment horizontal="center" vertical="center"/>
      <protection locked="0"/>
    </xf>
    <xf numFmtId="1" fontId="6" fillId="0" borderId="4" xfId="3" applyNumberFormat="1" applyBorder="1" applyAlignment="1" applyProtection="1">
      <alignment horizontal="center" vertical="center"/>
      <protection locked="0"/>
    </xf>
    <xf numFmtId="1" fontId="6" fillId="0" borderId="5" xfId="3" applyNumberFormat="1" applyBorder="1" applyAlignment="1" applyProtection="1">
      <alignment horizontal="center" vertical="center"/>
      <protection locked="0"/>
    </xf>
    <xf numFmtId="0" fontId="9" fillId="0" borderId="0" xfId="4" applyFont="1" applyAlignment="1">
      <alignment vertical="center"/>
    </xf>
    <xf numFmtId="1" fontId="6" fillId="0" borderId="19" xfId="3" applyNumberFormat="1" applyBorder="1" applyAlignment="1" applyProtection="1">
      <alignment horizontal="center" vertical="center"/>
      <protection locked="0"/>
    </xf>
    <xf numFmtId="165" fontId="14" fillId="0" borderId="20" xfId="3" applyNumberFormat="1" applyFont="1" applyBorder="1" applyAlignment="1">
      <alignment vertical="center"/>
    </xf>
    <xf numFmtId="44" fontId="14" fillId="0" borderId="20" xfId="4" applyNumberFormat="1" applyFont="1" applyBorder="1" applyAlignment="1">
      <alignment horizontal="center" vertical="center"/>
    </xf>
    <xf numFmtId="0" fontId="8" fillId="0" borderId="0" xfId="4" applyFont="1" applyAlignment="1">
      <alignment horizontal="center" vertical="center"/>
    </xf>
    <xf numFmtId="44" fontId="1" fillId="0" borderId="0" xfId="4" applyNumberFormat="1"/>
    <xf numFmtId="0" fontId="0" fillId="0" borderId="1" xfId="0" applyBorder="1"/>
    <xf numFmtId="165" fontId="14" fillId="0" borderId="5" xfId="3" applyNumberFormat="1" applyFont="1" applyBorder="1" applyAlignment="1">
      <alignment horizontal="center" vertical="center"/>
    </xf>
    <xf numFmtId="0" fontId="8" fillId="5" borderId="21" xfId="4" applyFont="1" applyFill="1" applyBorder="1" applyAlignment="1">
      <alignment horizontal="left" wrapText="1"/>
    </xf>
    <xf numFmtId="0" fontId="8" fillId="0" borderId="0" xfId="4" applyFont="1" applyAlignment="1">
      <alignment vertical="center"/>
    </xf>
    <xf numFmtId="44" fontId="14" fillId="0" borderId="5" xfId="3" applyNumberFormat="1" applyFont="1" applyBorder="1" applyAlignment="1">
      <alignment vertical="center"/>
    </xf>
    <xf numFmtId="1" fontId="6" fillId="0" borderId="3" xfId="3" applyNumberFormat="1" applyBorder="1" applyAlignment="1" applyProtection="1">
      <alignment horizontal="center" vertical="center"/>
      <protection locked="0"/>
    </xf>
    <xf numFmtId="165" fontId="14" fillId="0" borderId="3" xfId="3" applyNumberFormat="1" applyFont="1" applyBorder="1" applyAlignment="1">
      <alignment vertical="center"/>
    </xf>
    <xf numFmtId="44" fontId="14" fillId="0" borderId="3" xfId="4" applyNumberFormat="1" applyFont="1" applyBorder="1" applyAlignment="1">
      <alignment horizontal="center" vertical="center"/>
    </xf>
    <xf numFmtId="0" fontId="14" fillId="0" borderId="0" xfId="3" applyNumberFormat="1" applyFont="1" applyBorder="1" applyAlignment="1">
      <alignment vertical="center"/>
    </xf>
    <xf numFmtId="43" fontId="8" fillId="5" borderId="21" xfId="3" applyFont="1" applyFill="1" applyBorder="1" applyAlignment="1">
      <alignment horizontal="center" vertical="center" wrapText="1"/>
    </xf>
    <xf numFmtId="44" fontId="8" fillId="5" borderId="21" xfId="4" applyNumberFormat="1" applyFont="1" applyFill="1" applyBorder="1" applyAlignment="1">
      <alignment horizontal="center" vertical="center" wrapText="1"/>
    </xf>
    <xf numFmtId="165" fontId="8" fillId="5" borderId="21" xfId="3" applyNumberFormat="1" applyFont="1" applyFill="1" applyBorder="1" applyAlignment="1">
      <alignment horizontal="center" vertical="center" wrapText="1"/>
    </xf>
    <xf numFmtId="0" fontId="27" fillId="0" borderId="4" xfId="4" applyFont="1" applyBorder="1" applyAlignment="1">
      <alignment horizontal="left" vertical="center"/>
    </xf>
    <xf numFmtId="0" fontId="28" fillId="0" borderId="4" xfId="4" applyFont="1" applyBorder="1" applyAlignment="1">
      <alignment vertical="center"/>
    </xf>
    <xf numFmtId="1" fontId="28" fillId="0" borderId="5" xfId="3" applyNumberFormat="1" applyFont="1" applyBorder="1" applyAlignment="1" applyProtection="1">
      <alignment horizontal="center" vertical="center"/>
      <protection locked="0"/>
    </xf>
    <xf numFmtId="165" fontId="28" fillId="0" borderId="5" xfId="3" applyNumberFormat="1" applyFont="1" applyBorder="1" applyAlignment="1">
      <alignment vertical="center"/>
    </xf>
    <xf numFmtId="44" fontId="28" fillId="0" borderId="4" xfId="4" applyNumberFormat="1" applyFont="1" applyBorder="1" applyAlignment="1">
      <alignment horizontal="center" vertical="center"/>
    </xf>
    <xf numFmtId="44" fontId="28" fillId="0" borderId="5" xfId="3" applyNumberFormat="1" applyFont="1" applyBorder="1" applyAlignment="1">
      <alignment vertical="center"/>
    </xf>
    <xf numFmtId="44" fontId="28" fillId="0" borderId="5" xfId="4" applyNumberFormat="1" applyFont="1" applyBorder="1" applyAlignment="1">
      <alignment horizontal="center" vertical="center"/>
    </xf>
    <xf numFmtId="1" fontId="28" fillId="0" borderId="4" xfId="3" applyNumberFormat="1" applyFont="1" applyBorder="1" applyAlignment="1" applyProtection="1">
      <alignment horizontal="center" vertical="center"/>
      <protection locked="0"/>
    </xf>
    <xf numFmtId="0" fontId="27" fillId="8" borderId="4" xfId="4" applyFont="1" applyFill="1" applyBorder="1" applyAlignment="1">
      <alignment horizontal="left" vertical="center"/>
    </xf>
    <xf numFmtId="0" fontId="30" fillId="0" borderId="4" xfId="4" applyFont="1" applyBorder="1" applyAlignment="1">
      <alignment vertical="center"/>
    </xf>
    <xf numFmtId="0" fontId="11" fillId="6" borderId="6"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6" fillId="0" borderId="0" xfId="0" applyFont="1" applyAlignment="1">
      <alignment horizontal="left" vertical="center" wrapText="1"/>
    </xf>
    <xf numFmtId="0" fontId="12" fillId="0" borderId="0" xfId="0" applyFont="1" applyAlignment="1">
      <alignment horizontal="left" vertical="center"/>
    </xf>
    <xf numFmtId="0" fontId="20" fillId="0" borderId="0" xfId="0" applyFont="1" applyAlignment="1">
      <alignment horizontal="left" vertical="center"/>
    </xf>
    <xf numFmtId="164" fontId="11" fillId="6" borderId="6" xfId="0" applyNumberFormat="1" applyFont="1" applyFill="1" applyBorder="1" applyAlignment="1" applyProtection="1">
      <alignment horizontal="center" vertical="center"/>
      <protection locked="0"/>
    </xf>
    <xf numFmtId="164" fontId="11" fillId="6" borderId="7" xfId="0" applyNumberFormat="1" applyFont="1" applyFill="1" applyBorder="1" applyAlignment="1" applyProtection="1">
      <alignment horizontal="center" vertical="center"/>
      <protection locked="0"/>
    </xf>
    <xf numFmtId="0" fontId="19" fillId="0" borderId="0" xfId="0" applyFont="1" applyAlignment="1">
      <alignment horizontal="left" vertical="center"/>
    </xf>
    <xf numFmtId="0" fontId="15" fillId="0" borderId="0" xfId="0" applyFont="1" applyAlignment="1">
      <alignment horizontal="center" vertical="center"/>
    </xf>
    <xf numFmtId="0" fontId="11" fillId="0" borderId="0" xfId="0" applyFont="1" applyAlignment="1">
      <alignment horizontal="center" vertical="center" wrapText="1"/>
    </xf>
    <xf numFmtId="0" fontId="18" fillId="0" borderId="0" xfId="0" applyFont="1" applyAlignment="1">
      <alignment horizontal="center" vertical="center" wrapText="1"/>
    </xf>
    <xf numFmtId="0" fontId="16" fillId="6" borderId="6" xfId="0" applyFont="1" applyFill="1" applyBorder="1" applyAlignment="1" applyProtection="1">
      <alignment horizontal="center" vertical="center"/>
      <protection locked="0"/>
    </xf>
    <xf numFmtId="0" fontId="16" fillId="6" borderId="7"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top" wrapText="1"/>
      <protection locked="0"/>
    </xf>
    <xf numFmtId="0" fontId="11" fillId="6" borderId="10" xfId="0" applyFont="1" applyFill="1" applyBorder="1" applyAlignment="1" applyProtection="1">
      <alignment horizontal="center" vertical="top" wrapText="1"/>
      <protection locked="0"/>
    </xf>
    <xf numFmtId="0" fontId="11" fillId="6" borderId="11" xfId="0" applyFont="1" applyFill="1" applyBorder="1" applyAlignment="1" applyProtection="1">
      <alignment horizontal="center" vertical="top" wrapText="1"/>
      <protection locked="0"/>
    </xf>
    <xf numFmtId="0" fontId="11" fillId="6" borderId="2" xfId="0" applyFont="1" applyFill="1" applyBorder="1" applyAlignment="1" applyProtection="1">
      <alignment horizontal="center" vertical="top" wrapText="1"/>
      <protection locked="0"/>
    </xf>
    <xf numFmtId="0" fontId="11" fillId="6" borderId="3" xfId="0" applyFont="1" applyFill="1" applyBorder="1" applyAlignment="1" applyProtection="1">
      <alignment horizontal="center" vertical="top" wrapText="1"/>
      <protection locked="0"/>
    </xf>
    <xf numFmtId="0" fontId="11" fillId="6" borderId="8" xfId="0" applyFont="1" applyFill="1" applyBorder="1" applyAlignment="1" applyProtection="1">
      <alignment horizontal="center" vertical="top" wrapText="1"/>
      <protection locked="0"/>
    </xf>
    <xf numFmtId="0" fontId="12" fillId="0" borderId="12" xfId="0" applyFont="1" applyBorder="1" applyAlignment="1">
      <alignment horizontal="left" vertical="center"/>
    </xf>
    <xf numFmtId="164" fontId="11" fillId="0" borderId="0" xfId="0" applyNumberFormat="1" applyFont="1" applyAlignment="1" applyProtection="1">
      <alignment horizontal="center" vertical="center"/>
      <protection locked="0"/>
    </xf>
    <xf numFmtId="0" fontId="26" fillId="0" borderId="0" xfId="0" applyFont="1" applyAlignment="1">
      <alignment horizontal="left" vertical="center"/>
    </xf>
    <xf numFmtId="14" fontId="11" fillId="6" borderId="6" xfId="0" applyNumberFormat="1" applyFont="1" applyFill="1" applyBorder="1" applyAlignment="1" applyProtection="1">
      <alignment horizontal="center" vertical="center"/>
      <protection locked="0"/>
    </xf>
    <xf numFmtId="0" fontId="11" fillId="6" borderId="4" xfId="0" applyFont="1" applyFill="1" applyBorder="1" applyAlignment="1" applyProtection="1">
      <alignment horizontal="center" vertical="center" wrapText="1"/>
      <protection locked="0"/>
    </xf>
    <xf numFmtId="0" fontId="8" fillId="7" borderId="15" xfId="4" applyFont="1" applyFill="1" applyBorder="1" applyAlignment="1">
      <alignment horizontal="center" vertical="center"/>
    </xf>
    <xf numFmtId="0" fontId="8" fillId="7" borderId="16" xfId="4" applyFont="1" applyFill="1" applyBorder="1" applyAlignment="1">
      <alignment horizontal="center" vertical="center"/>
    </xf>
    <xf numFmtId="0" fontId="8" fillId="7" borderId="17" xfId="4" applyFont="1" applyFill="1" applyBorder="1" applyAlignment="1">
      <alignment horizontal="center" vertical="center"/>
    </xf>
    <xf numFmtId="0" fontId="1" fillId="0" borderId="4" xfId="0" applyFont="1" applyBorder="1" applyAlignment="1">
      <alignment horizontal="left"/>
    </xf>
    <xf numFmtId="0" fontId="9" fillId="0" borderId="2" xfId="0" applyFont="1" applyBorder="1" applyAlignment="1">
      <alignment horizontal="left" wrapText="1"/>
    </xf>
    <xf numFmtId="0" fontId="9" fillId="0" borderId="3" xfId="0" applyFont="1" applyBorder="1" applyAlignment="1">
      <alignment horizontal="left" wrapText="1"/>
    </xf>
    <xf numFmtId="0" fontId="9" fillId="0" borderId="8"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9" fillId="0" borderId="11" xfId="0" applyFont="1" applyBorder="1" applyAlignment="1">
      <alignment horizontal="left" wrapText="1"/>
    </xf>
    <xf numFmtId="0" fontId="1" fillId="0" borderId="6" xfId="0" applyFont="1" applyBorder="1" applyAlignment="1">
      <alignment horizontal="left"/>
    </xf>
    <xf numFmtId="0" fontId="1" fillId="0" borderId="1" xfId="0" applyFont="1" applyBorder="1" applyAlignment="1">
      <alignment horizontal="left"/>
    </xf>
    <xf numFmtId="0" fontId="1" fillId="0" borderId="7" xfId="0" applyFont="1" applyBorder="1" applyAlignment="1">
      <alignment horizontal="left"/>
    </xf>
    <xf numFmtId="0" fontId="8" fillId="0" borderId="0" xfId="0" applyFont="1" applyAlignment="1">
      <alignment horizontal="left" wrapText="1"/>
    </xf>
    <xf numFmtId="0" fontId="24" fillId="0" borderId="0" xfId="0" applyFont="1" applyAlignment="1">
      <alignment horizontal="left" wrapText="1"/>
    </xf>
    <xf numFmtId="0" fontId="22" fillId="0" borderId="0" xfId="0" applyFont="1" applyAlignment="1">
      <alignment horizontal="center"/>
    </xf>
    <xf numFmtId="0" fontId="1" fillId="9" borderId="4" xfId="0" applyFont="1" applyFill="1" applyBorder="1" applyAlignment="1">
      <alignment horizontal="center"/>
    </xf>
    <xf numFmtId="0" fontId="8" fillId="2" borderId="15" xfId="4" applyFont="1" applyFill="1" applyBorder="1" applyAlignment="1">
      <alignment horizontal="center" vertical="center"/>
    </xf>
    <xf numFmtId="0" fontId="8" fillId="2" borderId="16" xfId="4" applyFont="1" applyFill="1" applyBorder="1" applyAlignment="1">
      <alignment horizontal="center" vertical="center"/>
    </xf>
    <xf numFmtId="0" fontId="8" fillId="2" borderId="17" xfId="4" applyFont="1" applyFill="1" applyBorder="1" applyAlignment="1">
      <alignment horizontal="center" vertical="center"/>
    </xf>
    <xf numFmtId="0" fontId="25" fillId="0" borderId="4" xfId="4" applyFont="1" applyBorder="1" applyAlignment="1">
      <alignment horizontal="center" vertical="center"/>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24" fillId="0" borderId="8" xfId="0" applyFont="1" applyBorder="1" applyAlignment="1">
      <alignment horizontal="left" vertical="top" wrapText="1"/>
    </xf>
    <xf numFmtId="0" fontId="24" fillId="0" borderId="9" xfId="0" applyFont="1" applyBorder="1" applyAlignment="1">
      <alignment horizontal="left" vertical="top" wrapText="1"/>
    </xf>
    <xf numFmtId="0" fontId="24" fillId="0" borderId="10" xfId="0" applyFont="1" applyBorder="1" applyAlignment="1">
      <alignment horizontal="left" vertical="top" wrapText="1"/>
    </xf>
    <xf numFmtId="0" fontId="24" fillId="0" borderId="11" xfId="0" applyFont="1" applyBorder="1" applyAlignment="1">
      <alignment horizontal="left" vertical="top" wrapText="1"/>
    </xf>
    <xf numFmtId="0" fontId="8" fillId="4" borderId="15" xfId="4" applyFont="1" applyFill="1" applyBorder="1" applyAlignment="1">
      <alignment horizontal="center" vertical="center"/>
    </xf>
    <xf numFmtId="0" fontId="8" fillId="4" borderId="16" xfId="4" applyFont="1" applyFill="1" applyBorder="1" applyAlignment="1">
      <alignment horizontal="center" vertical="center"/>
    </xf>
    <xf numFmtId="0" fontId="8" fillId="4" borderId="17" xfId="4" applyFont="1" applyFill="1" applyBorder="1" applyAlignment="1">
      <alignment horizontal="center" vertical="center"/>
    </xf>
    <xf numFmtId="0" fontId="8" fillId="3" borderId="13" xfId="4" applyFont="1" applyFill="1" applyBorder="1" applyAlignment="1">
      <alignment horizontal="center" vertical="center"/>
    </xf>
    <xf numFmtId="0" fontId="8" fillId="3" borderId="14" xfId="4" applyFont="1" applyFill="1" applyBorder="1" applyAlignment="1">
      <alignment horizontal="center" vertical="center"/>
    </xf>
    <xf numFmtId="0" fontId="8" fillId="3" borderId="18" xfId="4" applyFont="1" applyFill="1" applyBorder="1" applyAlignment="1">
      <alignment horizontal="center" vertical="center"/>
    </xf>
    <xf numFmtId="0" fontId="25" fillId="0" borderId="6" xfId="4" applyFont="1" applyBorder="1" applyAlignment="1">
      <alignment horizontal="center" vertical="center"/>
    </xf>
    <xf numFmtId="0" fontId="25" fillId="0" borderId="7" xfId="4" applyFont="1" applyBorder="1" applyAlignment="1">
      <alignment horizontal="center" vertical="center"/>
    </xf>
    <xf numFmtId="166" fontId="25" fillId="0" borderId="4" xfId="4" applyNumberFormat="1" applyFont="1" applyBorder="1" applyAlignment="1">
      <alignment horizontal="center" vertical="center"/>
    </xf>
    <xf numFmtId="0" fontId="4" fillId="0" borderId="0" xfId="0" applyFont="1" applyAlignment="1">
      <alignment horizontal="center" vertical="center"/>
    </xf>
    <xf numFmtId="0" fontId="8" fillId="0" borderId="4" xfId="0" applyFont="1" applyBorder="1" applyAlignment="1">
      <alignment horizontal="right"/>
    </xf>
    <xf numFmtId="0" fontId="14" fillId="0" borderId="4" xfId="0" applyFont="1" applyBorder="1" applyAlignment="1">
      <alignment horizontal="left"/>
    </xf>
    <xf numFmtId="0" fontId="8" fillId="0" borderId="0" xfId="0" applyFont="1" applyAlignment="1">
      <alignment horizontal="right"/>
    </xf>
    <xf numFmtId="44" fontId="25" fillId="0" borderId="6" xfId="0" applyNumberFormat="1" applyFont="1" applyBorder="1" applyAlignment="1">
      <alignment horizontal="center"/>
    </xf>
    <xf numFmtId="44" fontId="25" fillId="0" borderId="7" xfId="0" applyNumberFormat="1" applyFont="1" applyBorder="1" applyAlignment="1">
      <alignment horizontal="center"/>
    </xf>
    <xf numFmtId="0" fontId="25" fillId="0" borderId="6" xfId="0" applyFont="1" applyBorder="1" applyAlignment="1">
      <alignment horizontal="right"/>
    </xf>
    <xf numFmtId="0" fontId="25" fillId="0" borderId="1" xfId="0" applyFont="1" applyBorder="1" applyAlignment="1">
      <alignment horizontal="right"/>
    </xf>
    <xf numFmtId="0" fontId="25" fillId="0" borderId="7" xfId="0" applyFont="1" applyBorder="1" applyAlignment="1">
      <alignment horizontal="right"/>
    </xf>
    <xf numFmtId="0" fontId="1" fillId="0" borderId="4" xfId="4" applyFont="1" applyBorder="1" applyAlignment="1">
      <alignment vertical="center"/>
    </xf>
    <xf numFmtId="0" fontId="1" fillId="0" borderId="5" xfId="4" applyFont="1" applyBorder="1" applyAlignment="1">
      <alignment vertical="center"/>
    </xf>
    <xf numFmtId="0" fontId="1" fillId="0" borderId="19" xfId="4" applyFont="1" applyBorder="1" applyAlignment="1">
      <alignment vertical="center"/>
    </xf>
    <xf numFmtId="0" fontId="1" fillId="0" borderId="3" xfId="4" applyFont="1" applyBorder="1" applyAlignment="1">
      <alignment vertical="center"/>
    </xf>
    <xf numFmtId="0" fontId="1" fillId="0" borderId="4" xfId="0" applyFont="1" applyBorder="1" applyAlignment="1"/>
  </cellXfs>
  <cellStyles count="8">
    <cellStyle name="Comma 2" xfId="1" xr:uid="{00000000-0005-0000-0000-000000000000}"/>
    <cellStyle name="Comma 3" xfId="2" xr:uid="{00000000-0005-0000-0000-000001000000}"/>
    <cellStyle name="Comma 4" xfId="3" xr:uid="{00000000-0005-0000-0000-000002000000}"/>
    <cellStyle name="Currency" xfId="7" builtinId="4"/>
    <cellStyle name="Normal" xfId="0" builtinId="0"/>
    <cellStyle name="Normal 2" xfId="4" xr:uid="{00000000-0005-0000-0000-000005000000}"/>
    <cellStyle name="Normal 3" xfId="5" xr:uid="{00000000-0005-0000-0000-000006000000}"/>
    <cellStyle name="Normal_final plant inventory 2008 112608" xfId="6" xr:uid="{00000000-0005-0000-0000-000007000000}"/>
  </cellStyles>
  <dxfs count="12">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361950</xdr:colOff>
      <xdr:row>5</xdr:row>
      <xdr:rowOff>40403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505075" cy="954803"/>
        </a:xfrm>
        <a:prstGeom prst="rect">
          <a:avLst/>
        </a:prstGeom>
      </xdr:spPr>
    </xdr:pic>
    <xdr:clientData/>
  </xdr:twoCellAnchor>
  <xdr:twoCellAnchor editAs="oneCell">
    <xdr:from>
      <xdr:col>8</xdr:col>
      <xdr:colOff>0</xdr:colOff>
      <xdr:row>41</xdr:row>
      <xdr:rowOff>1</xdr:rowOff>
    </xdr:from>
    <xdr:to>
      <xdr:col>9</xdr:col>
      <xdr:colOff>404017</xdr:colOff>
      <xdr:row>45</xdr:row>
      <xdr:rowOff>1</xdr:rowOff>
    </xdr:to>
    <xdr:pic>
      <xdr:nvPicPr>
        <xdr:cNvPr id="3" name="Picture 2">
          <a:extLst>
            <a:ext uri="{FF2B5EF4-FFF2-40B4-BE49-F238E27FC236}">
              <a16:creationId xmlns:a16="http://schemas.microsoft.com/office/drawing/2014/main" id="{98C86285-2199-4167-A2E0-D89D66A199C7}"/>
            </a:ext>
          </a:extLst>
        </xdr:cNvPr>
        <xdr:cNvPicPr>
          <a:picLocks noChangeAspect="1"/>
        </xdr:cNvPicPr>
      </xdr:nvPicPr>
      <xdr:blipFill>
        <a:blip xmlns:r="http://schemas.openxmlformats.org/officeDocument/2006/relationships" r:embed="rId2"/>
        <a:stretch>
          <a:fillRect/>
        </a:stretch>
      </xdr:blipFill>
      <xdr:spPr>
        <a:xfrm>
          <a:off x="5715000" y="7200901"/>
          <a:ext cx="1156492" cy="762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63"/>
  <sheetViews>
    <sheetView workbookViewId="0">
      <selection activeCell="E38" sqref="E38:J38"/>
    </sheetView>
  </sheetViews>
  <sheetFormatPr defaultRowHeight="15" customHeight="1"/>
  <cols>
    <col min="1" max="8" width="10.7109375" style="1" customWidth="1"/>
    <col min="9" max="9" width="11.28515625" style="1" customWidth="1"/>
    <col min="10" max="10" width="7" style="1" customWidth="1"/>
    <col min="11" max="12" width="8.7109375" style="1" customWidth="1"/>
    <col min="13" max="16384" width="9.140625" style="1"/>
  </cols>
  <sheetData>
    <row r="1" spans="1:12" ht="13.5">
      <c r="E1" s="94" t="s">
        <v>0</v>
      </c>
      <c r="F1" s="94"/>
      <c r="G1" s="94"/>
      <c r="H1" s="94"/>
      <c r="I1" s="94"/>
      <c r="J1" s="94"/>
    </row>
    <row r="2" spans="1:12" ht="13.5">
      <c r="E2" s="94"/>
      <c r="F2" s="94"/>
      <c r="G2" s="94"/>
      <c r="H2" s="94"/>
      <c r="I2" s="94"/>
      <c r="J2" s="94"/>
    </row>
    <row r="3" spans="1:12" ht="15" customHeight="1">
      <c r="E3" s="95" t="s">
        <v>1</v>
      </c>
      <c r="F3" s="95"/>
      <c r="G3" s="95"/>
      <c r="H3" s="95"/>
      <c r="I3" s="95"/>
      <c r="J3" s="95"/>
    </row>
    <row r="4" spans="1:12" ht="15" customHeight="1">
      <c r="E4" s="95"/>
      <c r="F4" s="95"/>
      <c r="G4" s="95"/>
      <c r="H4" s="95"/>
      <c r="I4" s="95"/>
      <c r="J4" s="95"/>
    </row>
    <row r="5" spans="1:12" ht="15" customHeight="1">
      <c r="A5" s="2"/>
      <c r="E5" s="96" t="s">
        <v>2</v>
      </c>
      <c r="F5" s="96"/>
      <c r="G5" s="96"/>
      <c r="H5" s="96"/>
      <c r="I5" s="96"/>
      <c r="J5" s="96"/>
    </row>
    <row r="6" spans="1:12" ht="15" customHeight="1">
      <c r="A6" s="2"/>
      <c r="E6" s="96"/>
      <c r="F6" s="96"/>
      <c r="G6" s="96"/>
      <c r="H6" s="96"/>
      <c r="I6" s="96"/>
      <c r="J6" s="96"/>
    </row>
    <row r="7" spans="1:12">
      <c r="A7" s="2" t="s">
        <v>3</v>
      </c>
      <c r="B7" s="26"/>
      <c r="C7" s="26"/>
      <c r="D7" s="26"/>
      <c r="E7" s="26"/>
      <c r="F7" s="26"/>
      <c r="G7" s="26"/>
      <c r="H7" s="3" t="s">
        <v>4</v>
      </c>
      <c r="I7" s="97"/>
      <c r="J7" s="98"/>
    </row>
    <row r="8" spans="1:12" ht="8.1" customHeight="1">
      <c r="A8" s="27"/>
      <c r="B8" s="26"/>
      <c r="C8" s="26"/>
      <c r="D8" s="26"/>
      <c r="E8" s="26"/>
      <c r="F8" s="26"/>
      <c r="G8" s="26"/>
      <c r="H8" s="26"/>
      <c r="I8" s="26"/>
      <c r="J8" s="26"/>
    </row>
    <row r="9" spans="1:12" ht="20.100000000000001" customHeight="1">
      <c r="A9" s="89" t="s">
        <v>5</v>
      </c>
      <c r="B9" s="89"/>
      <c r="C9" s="85"/>
      <c r="D9" s="86"/>
      <c r="E9" s="86"/>
      <c r="F9" s="86"/>
      <c r="G9" s="86"/>
      <c r="H9" s="86"/>
      <c r="I9" s="86"/>
      <c r="J9" s="87"/>
      <c r="K9" s="4"/>
      <c r="L9" s="4"/>
    </row>
    <row r="10" spans="1:12" ht="8.1" customHeight="1">
      <c r="A10" s="14"/>
      <c r="B10" s="2"/>
      <c r="C10" s="2"/>
      <c r="D10" s="2"/>
      <c r="E10" s="2"/>
      <c r="F10" s="2"/>
      <c r="G10" s="2"/>
      <c r="H10" s="2"/>
      <c r="I10" s="2"/>
      <c r="J10" s="2"/>
      <c r="K10" s="4"/>
      <c r="L10" s="4"/>
    </row>
    <row r="11" spans="1:12" ht="20.100000000000001" customHeight="1">
      <c r="A11" s="12" t="s">
        <v>6</v>
      </c>
      <c r="B11" s="12"/>
      <c r="C11" s="2"/>
      <c r="D11" s="2"/>
      <c r="E11" s="26"/>
      <c r="F11" s="85"/>
      <c r="G11" s="86"/>
      <c r="H11" s="86"/>
      <c r="I11" s="86"/>
      <c r="J11" s="87"/>
      <c r="K11" s="4"/>
      <c r="L11" s="4"/>
    </row>
    <row r="12" spans="1:12" ht="8.1" customHeight="1">
      <c r="A12" s="14"/>
      <c r="B12" s="2"/>
      <c r="C12" s="2"/>
      <c r="D12" s="2"/>
      <c r="E12" s="2"/>
      <c r="F12" s="2"/>
      <c r="G12" s="2"/>
      <c r="H12" s="2"/>
      <c r="I12" s="2"/>
      <c r="J12" s="2"/>
      <c r="K12" s="4"/>
      <c r="L12" s="4"/>
    </row>
    <row r="13" spans="1:12" ht="20.100000000000001" customHeight="1">
      <c r="A13" s="89" t="s">
        <v>7</v>
      </c>
      <c r="B13" s="89"/>
      <c r="C13" s="85"/>
      <c r="D13" s="86"/>
      <c r="E13" s="86"/>
      <c r="F13" s="86"/>
      <c r="G13" s="87"/>
      <c r="H13" s="3" t="s">
        <v>8</v>
      </c>
      <c r="I13" s="91"/>
      <c r="J13" s="92"/>
      <c r="K13" s="4"/>
      <c r="L13" s="4"/>
    </row>
    <row r="14" spans="1:12" ht="8.1" customHeight="1">
      <c r="A14" s="14"/>
      <c r="B14" s="2"/>
      <c r="C14" s="2"/>
      <c r="D14" s="2"/>
      <c r="E14" s="2"/>
      <c r="F14" s="2"/>
      <c r="G14" s="2"/>
      <c r="H14" s="2"/>
      <c r="I14" s="2"/>
      <c r="J14" s="2"/>
      <c r="K14" s="4"/>
      <c r="L14" s="4"/>
    </row>
    <row r="15" spans="1:12" ht="20.100000000000001" customHeight="1">
      <c r="A15" s="89" t="s">
        <v>9</v>
      </c>
      <c r="B15" s="89"/>
      <c r="C15" s="102"/>
      <c r="D15" s="103"/>
      <c r="E15" s="103"/>
      <c r="F15" s="103"/>
      <c r="G15" s="103"/>
      <c r="H15" s="103"/>
      <c r="I15" s="103"/>
      <c r="J15" s="104"/>
      <c r="K15" s="5"/>
      <c r="L15" s="4"/>
    </row>
    <row r="16" spans="1:12" ht="20.100000000000001" customHeight="1">
      <c r="A16" s="2"/>
      <c r="B16" s="2"/>
      <c r="C16" s="99"/>
      <c r="D16" s="100"/>
      <c r="E16" s="100"/>
      <c r="F16" s="100"/>
      <c r="G16" s="100"/>
      <c r="H16" s="100"/>
      <c r="I16" s="100"/>
      <c r="J16" s="101"/>
      <c r="K16" s="5"/>
      <c r="L16" s="4"/>
    </row>
    <row r="17" spans="1:12" ht="8.1" customHeight="1">
      <c r="A17" s="2"/>
      <c r="B17" s="2"/>
      <c r="C17" s="2"/>
      <c r="D17" s="2"/>
      <c r="E17" s="2"/>
      <c r="F17" s="28"/>
      <c r="G17" s="2"/>
      <c r="H17" s="2"/>
      <c r="I17" s="2"/>
      <c r="J17" s="2"/>
      <c r="K17" s="4"/>
      <c r="L17" s="4"/>
    </row>
    <row r="18" spans="1:12" ht="20.100000000000001" customHeight="1">
      <c r="A18" s="89" t="s">
        <v>10</v>
      </c>
      <c r="B18" s="89"/>
      <c r="C18" s="85"/>
      <c r="D18" s="87"/>
      <c r="E18" s="3" t="s">
        <v>11</v>
      </c>
      <c r="F18" s="85"/>
      <c r="G18" s="87"/>
      <c r="H18" s="3" t="s">
        <v>12</v>
      </c>
      <c r="I18" s="85"/>
      <c r="J18" s="87"/>
      <c r="K18" s="4"/>
      <c r="L18" s="4"/>
    </row>
    <row r="19" spans="1:12" ht="8.1" customHeight="1">
      <c r="A19" s="2"/>
      <c r="B19" s="2"/>
      <c r="C19" s="2"/>
      <c r="D19" s="2"/>
      <c r="E19" s="2"/>
      <c r="F19" s="2"/>
      <c r="G19" s="2"/>
      <c r="H19" s="2"/>
      <c r="I19" s="2"/>
      <c r="J19" s="2"/>
      <c r="K19" s="4"/>
      <c r="L19" s="4"/>
    </row>
    <row r="20" spans="1:12" ht="20.100000000000001" customHeight="1">
      <c r="A20" s="89" t="s">
        <v>13</v>
      </c>
      <c r="B20" s="89"/>
      <c r="C20" s="91"/>
      <c r="D20" s="92"/>
      <c r="E20" s="2"/>
      <c r="F20" s="2"/>
      <c r="G20" s="2"/>
      <c r="H20" s="3"/>
      <c r="I20" s="106"/>
      <c r="J20" s="106"/>
      <c r="K20" s="4"/>
      <c r="L20" s="4"/>
    </row>
    <row r="21" spans="1:12" ht="8.1" customHeight="1">
      <c r="A21" s="2"/>
      <c r="B21" s="2"/>
      <c r="C21" s="2"/>
      <c r="D21" s="2"/>
      <c r="E21" s="2"/>
      <c r="F21" s="2"/>
      <c r="G21" s="2"/>
      <c r="H21" s="2"/>
      <c r="I21" s="2"/>
      <c r="J21" s="2"/>
      <c r="K21" s="4"/>
      <c r="L21" s="4"/>
    </row>
    <row r="22" spans="1:12" ht="20.100000000000001" customHeight="1">
      <c r="A22" s="89" t="s">
        <v>14</v>
      </c>
      <c r="B22" s="89"/>
      <c r="C22" s="85"/>
      <c r="D22" s="86"/>
      <c r="E22" s="86"/>
      <c r="F22" s="86"/>
      <c r="G22" s="86"/>
      <c r="H22" s="86"/>
      <c r="I22" s="86"/>
      <c r="J22" s="87"/>
      <c r="K22" s="4"/>
      <c r="L22" s="4"/>
    </row>
    <row r="23" spans="1:12" ht="8.1" customHeight="1">
      <c r="A23" s="29"/>
      <c r="B23" s="29"/>
      <c r="C23" s="29"/>
      <c r="D23" s="30"/>
      <c r="E23" s="30"/>
      <c r="F23" s="30"/>
      <c r="G23" s="30"/>
      <c r="H23" s="30"/>
      <c r="I23" s="30"/>
      <c r="J23" s="30"/>
      <c r="K23" s="4"/>
      <c r="L23" s="4"/>
    </row>
    <row r="24" spans="1:12" ht="20.100000000000001" customHeight="1">
      <c r="A24" s="107" t="s">
        <v>15</v>
      </c>
      <c r="B24" s="107"/>
      <c r="C24" s="107"/>
      <c r="D24" s="107"/>
      <c r="E24" s="107"/>
      <c r="F24" s="108"/>
      <c r="G24" s="86"/>
      <c r="H24" s="86"/>
      <c r="I24" s="86"/>
      <c r="J24" s="87"/>
      <c r="K24" s="4"/>
      <c r="L24" s="4"/>
    </row>
    <row r="25" spans="1:12" ht="8.1" customHeight="1">
      <c r="A25" s="12"/>
      <c r="B25" s="2"/>
      <c r="C25" s="2"/>
      <c r="D25" s="2"/>
      <c r="E25" s="2"/>
      <c r="F25" s="2"/>
      <c r="G25" s="2"/>
      <c r="H25" s="2"/>
      <c r="I25" s="32"/>
      <c r="J25" s="32"/>
      <c r="K25" s="4"/>
      <c r="L25" s="4"/>
    </row>
    <row r="26" spans="1:12" ht="20.100000000000001" customHeight="1">
      <c r="A26" s="89" t="s">
        <v>16</v>
      </c>
      <c r="B26" s="89"/>
      <c r="C26" s="89"/>
      <c r="D26" s="89"/>
      <c r="E26" s="89"/>
      <c r="F26" s="89"/>
      <c r="G26" s="89"/>
      <c r="H26" s="105"/>
      <c r="I26" s="85"/>
      <c r="J26" s="87"/>
      <c r="K26" s="4"/>
    </row>
    <row r="27" spans="1:12" ht="8.1" customHeight="1">
      <c r="A27" s="31"/>
      <c r="B27" s="31"/>
      <c r="C27" s="31"/>
      <c r="D27" s="31"/>
      <c r="E27" s="31"/>
      <c r="F27" s="31"/>
      <c r="G27" s="31"/>
      <c r="H27" s="2"/>
      <c r="I27" s="2"/>
      <c r="J27" s="2"/>
      <c r="K27" s="4"/>
      <c r="L27" s="4"/>
    </row>
    <row r="28" spans="1:12" ht="20.100000000000001" customHeight="1">
      <c r="A28" s="89" t="s">
        <v>17</v>
      </c>
      <c r="B28" s="89"/>
      <c r="C28" s="109"/>
      <c r="D28" s="109"/>
      <c r="E28" s="109"/>
      <c r="F28" s="109"/>
      <c r="G28" s="109"/>
      <c r="H28" s="109"/>
      <c r="I28" s="109"/>
      <c r="J28" s="109"/>
      <c r="K28" s="4"/>
      <c r="L28" s="4"/>
    </row>
    <row r="29" spans="1:12" ht="20.100000000000001" customHeight="1">
      <c r="A29" s="2"/>
      <c r="B29" s="2"/>
      <c r="C29" s="109"/>
      <c r="D29" s="109"/>
      <c r="E29" s="109"/>
      <c r="F29" s="109"/>
      <c r="G29" s="109"/>
      <c r="H29" s="109"/>
      <c r="I29" s="109"/>
      <c r="J29" s="109"/>
      <c r="K29" s="4"/>
      <c r="L29" s="4"/>
    </row>
    <row r="30" spans="1:12" ht="8.1" customHeight="1">
      <c r="A30" s="12"/>
      <c r="B30" s="2"/>
      <c r="C30" s="2"/>
      <c r="D30" s="2"/>
      <c r="E30" s="2"/>
      <c r="F30" s="2"/>
      <c r="G30" s="2"/>
      <c r="H30" s="2"/>
      <c r="I30" s="32"/>
      <c r="J30" s="2"/>
      <c r="K30" s="4"/>
      <c r="L30" s="4"/>
    </row>
    <row r="31" spans="1:12" ht="20.100000000000001" customHeight="1">
      <c r="A31" s="89" t="s">
        <v>10</v>
      </c>
      <c r="B31" s="89"/>
      <c r="C31" s="85"/>
      <c r="D31" s="87"/>
      <c r="E31" s="3" t="s">
        <v>11</v>
      </c>
      <c r="F31" s="85"/>
      <c r="G31" s="87"/>
      <c r="H31" s="3" t="s">
        <v>12</v>
      </c>
      <c r="I31" s="85"/>
      <c r="J31" s="87"/>
      <c r="K31" s="4"/>
      <c r="L31" s="4"/>
    </row>
    <row r="32" spans="1:12" ht="8.1" customHeight="1">
      <c r="A32" s="2"/>
      <c r="B32" s="2"/>
      <c r="C32" s="2"/>
      <c r="D32" s="2"/>
      <c r="E32" s="2"/>
      <c r="F32" s="2"/>
      <c r="G32" s="2"/>
      <c r="H32" s="2"/>
      <c r="I32" s="2"/>
      <c r="J32" s="2"/>
      <c r="K32" s="4"/>
      <c r="L32" s="4"/>
    </row>
    <row r="33" spans="1:12" ht="20.100000000000001" customHeight="1">
      <c r="A33" s="89" t="s">
        <v>18</v>
      </c>
      <c r="B33" s="89"/>
      <c r="C33" s="85"/>
      <c r="D33" s="86"/>
      <c r="E33" s="86"/>
      <c r="F33" s="86"/>
      <c r="G33" s="87"/>
      <c r="H33" s="3" t="s">
        <v>8</v>
      </c>
      <c r="I33" s="91"/>
      <c r="J33" s="92"/>
      <c r="K33" s="4"/>
      <c r="L33" s="4"/>
    </row>
    <row r="34" spans="1:12" ht="8.1" customHeight="1">
      <c r="A34" s="14"/>
      <c r="B34" s="2"/>
      <c r="C34" s="2"/>
      <c r="D34" s="2"/>
      <c r="E34" s="2"/>
      <c r="F34" s="2"/>
      <c r="G34" s="2"/>
      <c r="H34" s="2"/>
      <c r="I34" s="2"/>
      <c r="J34" s="2"/>
      <c r="K34" s="4"/>
      <c r="L34" s="4"/>
    </row>
    <row r="35" spans="1:12" ht="15" customHeight="1">
      <c r="A35" s="88" t="s">
        <v>19</v>
      </c>
      <c r="B35" s="88"/>
      <c r="C35" s="88"/>
      <c r="D35" s="88"/>
      <c r="E35" s="88"/>
      <c r="F35" s="88"/>
      <c r="G35" s="88"/>
      <c r="H35" s="88"/>
      <c r="I35" s="88"/>
      <c r="J35" s="88"/>
      <c r="K35" s="4"/>
      <c r="L35" s="4"/>
    </row>
    <row r="36" spans="1:12" ht="15" customHeight="1">
      <c r="A36" s="88"/>
      <c r="B36" s="88"/>
      <c r="C36" s="88"/>
      <c r="D36" s="88"/>
      <c r="E36" s="88"/>
      <c r="F36" s="88"/>
      <c r="G36" s="88"/>
      <c r="H36" s="88"/>
      <c r="I36" s="88"/>
      <c r="J36" s="88"/>
      <c r="K36" s="4"/>
      <c r="L36" s="4"/>
    </row>
    <row r="37" spans="1:12" ht="8.1" customHeight="1">
      <c r="A37" s="14"/>
      <c r="B37" s="14"/>
      <c r="C37" s="14"/>
      <c r="D37" s="14"/>
      <c r="E37" s="33"/>
      <c r="F37" s="33"/>
      <c r="G37" s="33"/>
      <c r="H37" s="33"/>
      <c r="I37" s="33"/>
      <c r="J37" s="33"/>
      <c r="K37" s="4"/>
      <c r="L37" s="4"/>
    </row>
    <row r="38" spans="1:12" ht="20.100000000000001" customHeight="1">
      <c r="A38" s="89" t="s">
        <v>20</v>
      </c>
      <c r="B38" s="89"/>
      <c r="C38" s="89"/>
      <c r="D38" s="89"/>
      <c r="E38" s="85"/>
      <c r="F38" s="86"/>
      <c r="G38" s="86"/>
      <c r="H38" s="86"/>
      <c r="I38" s="86"/>
      <c r="J38" s="87"/>
      <c r="K38" s="4"/>
      <c r="L38" s="4"/>
    </row>
    <row r="39" spans="1:12" ht="8.1" customHeight="1">
      <c r="A39" s="7"/>
      <c r="B39" s="4"/>
      <c r="C39" s="4"/>
      <c r="D39" s="4"/>
      <c r="E39" s="4"/>
      <c r="F39" s="4"/>
      <c r="G39" s="4"/>
      <c r="H39" s="4"/>
      <c r="I39" s="4"/>
      <c r="J39" s="4"/>
      <c r="K39" s="4"/>
      <c r="L39" s="4"/>
    </row>
    <row r="40" spans="1:12" ht="15" customHeight="1">
      <c r="A40" s="88" t="s">
        <v>21</v>
      </c>
      <c r="B40" s="88"/>
      <c r="C40" s="88"/>
      <c r="D40" s="88"/>
      <c r="E40" s="88"/>
      <c r="F40" s="88"/>
      <c r="G40" s="88"/>
      <c r="H40" s="88"/>
      <c r="I40" s="88"/>
      <c r="J40" s="88"/>
      <c r="K40" s="5"/>
      <c r="L40" s="4"/>
    </row>
    <row r="41" spans="1:12">
      <c r="A41" s="88"/>
      <c r="B41" s="88"/>
      <c r="C41" s="88"/>
      <c r="D41" s="88"/>
      <c r="E41" s="88"/>
      <c r="F41" s="88"/>
      <c r="G41" s="88"/>
      <c r="H41" s="88"/>
      <c r="I41" s="88"/>
      <c r="J41" s="88"/>
      <c r="K41" s="5"/>
      <c r="L41" s="4"/>
    </row>
    <row r="42" spans="1:12">
      <c r="A42" s="36"/>
      <c r="B42" s="36"/>
      <c r="C42" s="36"/>
      <c r="D42" s="36"/>
      <c r="E42" s="36"/>
      <c r="F42" s="36"/>
      <c r="G42" s="36"/>
      <c r="H42" s="36"/>
      <c r="I42" s="36"/>
      <c r="J42" s="36"/>
      <c r="K42" s="5"/>
      <c r="L42" s="4"/>
    </row>
    <row r="43" spans="1:12" ht="15" customHeight="1">
      <c r="A43" s="93" t="s">
        <v>22</v>
      </c>
      <c r="B43" s="93"/>
      <c r="C43" s="93"/>
      <c r="D43" s="93"/>
      <c r="E43" s="93"/>
      <c r="F43" s="93"/>
      <c r="G43" s="93"/>
      <c r="H43" s="93"/>
      <c r="I43" s="93"/>
      <c r="J43" s="93"/>
      <c r="K43" s="6"/>
      <c r="L43" s="4"/>
    </row>
    <row r="44" spans="1:12" ht="15" customHeight="1">
      <c r="A44" s="93" t="s">
        <v>23</v>
      </c>
      <c r="B44" s="93"/>
      <c r="C44" s="93"/>
      <c r="D44" s="93"/>
      <c r="E44" s="93"/>
      <c r="F44" s="93"/>
      <c r="G44" s="93"/>
      <c r="H44" s="93"/>
      <c r="I44" s="93"/>
      <c r="J44" s="93"/>
      <c r="K44" s="6"/>
      <c r="L44" s="4"/>
    </row>
    <row r="45" spans="1:12" ht="15" customHeight="1">
      <c r="A45" s="90" t="s">
        <v>24</v>
      </c>
      <c r="B45" s="90"/>
      <c r="C45" s="90"/>
      <c r="D45" s="90"/>
      <c r="E45" s="90"/>
      <c r="F45" s="90"/>
      <c r="G45" s="90"/>
      <c r="H45" s="90"/>
      <c r="I45" s="90"/>
      <c r="J45" s="90"/>
      <c r="K45" s="6"/>
      <c r="L45" s="4"/>
    </row>
    <row r="46" spans="1:12">
      <c r="A46" s="8"/>
      <c r="B46" s="8"/>
      <c r="C46" s="8"/>
      <c r="D46" s="8"/>
      <c r="E46" s="8"/>
      <c r="F46" s="8"/>
      <c r="G46" s="8"/>
      <c r="H46" s="8"/>
      <c r="I46" s="8"/>
      <c r="J46" s="8"/>
      <c r="K46" s="5"/>
      <c r="L46" s="4"/>
    </row>
    <row r="47" spans="1:12">
      <c r="A47" s="8"/>
      <c r="B47" s="8"/>
      <c r="C47" s="8"/>
      <c r="D47" s="8"/>
      <c r="E47" s="8"/>
      <c r="F47" s="8"/>
      <c r="G47" s="8"/>
      <c r="H47" s="8"/>
      <c r="I47" s="8"/>
      <c r="J47" s="8"/>
      <c r="K47" s="5"/>
      <c r="L47" s="4"/>
    </row>
    <row r="48" spans="1:12">
      <c r="A48" s="8"/>
      <c r="B48" s="8"/>
      <c r="C48" s="8"/>
      <c r="D48" s="8"/>
      <c r="E48" s="8"/>
      <c r="F48" s="8"/>
      <c r="G48" s="8"/>
      <c r="H48" s="8"/>
      <c r="I48" s="8"/>
      <c r="J48" s="8"/>
      <c r="K48" s="5"/>
      <c r="L48" s="4"/>
    </row>
    <row r="49" spans="1:12">
      <c r="A49" s="8"/>
      <c r="B49" s="8"/>
      <c r="C49" s="8"/>
      <c r="D49" s="8"/>
      <c r="E49" s="8"/>
      <c r="F49" s="8"/>
      <c r="G49" s="8"/>
      <c r="H49" s="8"/>
      <c r="I49" s="8"/>
      <c r="J49" s="8"/>
      <c r="K49" s="5"/>
      <c r="L49" s="4"/>
    </row>
    <row r="50" spans="1:12">
      <c r="A50" s="8"/>
      <c r="B50" s="8"/>
      <c r="C50" s="8"/>
      <c r="D50" s="8"/>
      <c r="E50" s="8"/>
      <c r="F50" s="8"/>
      <c r="G50" s="8"/>
      <c r="H50" s="8"/>
      <c r="I50" s="8"/>
      <c r="J50" s="8"/>
      <c r="K50" s="5"/>
      <c r="L50" s="4"/>
    </row>
    <row r="51" spans="1:12">
      <c r="A51" s="8"/>
      <c r="B51" s="8"/>
      <c r="C51" s="8"/>
      <c r="D51" s="8"/>
      <c r="E51" s="8"/>
      <c r="F51" s="8"/>
      <c r="G51" s="8"/>
      <c r="H51" s="8"/>
      <c r="I51" s="8"/>
      <c r="J51" s="8"/>
      <c r="K51" s="5"/>
      <c r="L51" s="4"/>
    </row>
    <row r="52" spans="1:12">
      <c r="A52" s="8"/>
      <c r="B52" s="8"/>
      <c r="C52" s="8"/>
      <c r="D52" s="8"/>
      <c r="E52" s="8"/>
      <c r="F52" s="8"/>
      <c r="G52" s="8"/>
      <c r="H52" s="8"/>
      <c r="I52" s="8"/>
      <c r="J52" s="8"/>
      <c r="K52" s="5"/>
      <c r="L52" s="4"/>
    </row>
    <row r="53" spans="1:12">
      <c r="A53" s="8"/>
      <c r="B53" s="8"/>
      <c r="C53" s="8"/>
      <c r="D53" s="8"/>
      <c r="E53" s="8"/>
      <c r="F53" s="8"/>
      <c r="G53" s="8"/>
      <c r="H53" s="8"/>
      <c r="I53" s="8"/>
      <c r="J53" s="8"/>
      <c r="K53" s="5"/>
      <c r="L53" s="4"/>
    </row>
    <row r="54" spans="1:12">
      <c r="A54" s="8"/>
      <c r="B54" s="8"/>
      <c r="C54" s="8"/>
      <c r="D54" s="8"/>
      <c r="E54" s="8"/>
      <c r="F54" s="8"/>
      <c r="G54" s="8"/>
      <c r="H54" s="8"/>
      <c r="I54" s="8"/>
      <c r="J54" s="8"/>
      <c r="K54" s="5"/>
      <c r="L54" s="4"/>
    </row>
    <row r="55" spans="1:12">
      <c r="A55" s="8"/>
      <c r="B55" s="8"/>
      <c r="C55" s="8"/>
      <c r="D55" s="8"/>
      <c r="E55" s="8"/>
      <c r="F55" s="8"/>
      <c r="G55" s="8"/>
      <c r="H55" s="8"/>
      <c r="I55" s="8"/>
      <c r="J55" s="8"/>
      <c r="K55" s="5"/>
      <c r="L55" s="4"/>
    </row>
    <row r="56" spans="1:12">
      <c r="A56" s="8"/>
      <c r="B56" s="8"/>
      <c r="C56" s="8"/>
      <c r="D56" s="8"/>
      <c r="E56" s="8"/>
      <c r="F56" s="8"/>
      <c r="G56" s="8"/>
      <c r="H56" s="8"/>
      <c r="I56" s="8"/>
      <c r="J56" s="8"/>
      <c r="K56" s="5"/>
      <c r="L56" s="4"/>
    </row>
    <row r="57" spans="1:12">
      <c r="A57" s="6"/>
      <c r="B57" s="4"/>
      <c r="C57" s="4"/>
      <c r="D57" s="4"/>
      <c r="E57" s="4"/>
      <c r="F57" s="4"/>
      <c r="G57" s="4"/>
      <c r="H57" s="4"/>
      <c r="I57" s="4"/>
      <c r="J57" s="4"/>
      <c r="K57" s="4"/>
      <c r="L57" s="4"/>
    </row>
    <row r="58" spans="1:12">
      <c r="A58" s="4"/>
      <c r="B58" s="4"/>
      <c r="C58" s="4"/>
      <c r="D58" s="4"/>
      <c r="E58" s="4"/>
      <c r="F58" s="4"/>
      <c r="G58" s="4"/>
      <c r="H58" s="4"/>
      <c r="I58" s="4"/>
      <c r="J58" s="4"/>
      <c r="K58" s="4"/>
      <c r="L58" s="4"/>
    </row>
    <row r="59" spans="1:12">
      <c r="A59" s="4"/>
      <c r="B59" s="4"/>
      <c r="C59" s="4"/>
      <c r="D59" s="4"/>
      <c r="E59" s="4"/>
      <c r="F59" s="4"/>
      <c r="G59" s="4"/>
      <c r="H59" s="4"/>
      <c r="I59" s="4"/>
      <c r="J59" s="4"/>
      <c r="K59" s="4"/>
      <c r="L59" s="4"/>
    </row>
    <row r="60" spans="1:12">
      <c r="A60" s="4"/>
      <c r="B60" s="4"/>
      <c r="C60" s="4"/>
      <c r="D60" s="4"/>
      <c r="E60" s="4"/>
      <c r="F60" s="4"/>
      <c r="G60" s="4"/>
      <c r="H60" s="4"/>
      <c r="I60" s="4"/>
      <c r="J60" s="4"/>
      <c r="K60" s="4"/>
      <c r="L60" s="4"/>
    </row>
    <row r="61" spans="1:12">
      <c r="A61" s="4"/>
      <c r="B61" s="4"/>
      <c r="C61" s="4"/>
      <c r="D61" s="4"/>
      <c r="E61" s="4"/>
      <c r="F61" s="4"/>
      <c r="G61" s="4"/>
      <c r="H61" s="4"/>
      <c r="I61" s="4"/>
      <c r="J61" s="4"/>
      <c r="K61" s="4"/>
      <c r="L61" s="4"/>
    </row>
    <row r="62" spans="1:12">
      <c r="A62" s="4"/>
      <c r="B62" s="4"/>
      <c r="C62" s="4"/>
      <c r="D62" s="4"/>
      <c r="E62" s="4"/>
      <c r="F62" s="4"/>
      <c r="G62" s="4"/>
      <c r="H62" s="4"/>
      <c r="I62" s="4"/>
      <c r="J62" s="4"/>
      <c r="K62" s="4"/>
      <c r="L62" s="4"/>
    </row>
    <row r="63" spans="1:12">
      <c r="A63" s="4"/>
      <c r="B63" s="4"/>
      <c r="C63" s="4"/>
      <c r="D63" s="4"/>
      <c r="E63" s="4"/>
      <c r="F63" s="4"/>
      <c r="G63" s="4"/>
      <c r="H63" s="4"/>
      <c r="I63" s="4"/>
      <c r="J63" s="4"/>
      <c r="K63" s="4"/>
      <c r="L63" s="4"/>
    </row>
    <row r="64" spans="1:12">
      <c r="A64" s="4"/>
      <c r="B64" s="4"/>
      <c r="C64" s="4"/>
      <c r="D64" s="4"/>
      <c r="E64" s="4"/>
      <c r="F64" s="4"/>
      <c r="G64" s="4"/>
      <c r="H64" s="4"/>
      <c r="I64" s="4"/>
      <c r="J64" s="4"/>
      <c r="K64" s="4"/>
      <c r="L64" s="4"/>
    </row>
    <row r="65" spans="1:12">
      <c r="A65" s="4"/>
      <c r="B65" s="4"/>
      <c r="C65" s="4"/>
      <c r="D65" s="4"/>
      <c r="E65" s="4"/>
      <c r="F65" s="4"/>
      <c r="G65" s="4"/>
      <c r="H65" s="4"/>
      <c r="I65" s="4"/>
      <c r="J65" s="4"/>
      <c r="K65" s="4"/>
      <c r="L65" s="4"/>
    </row>
    <row r="66" spans="1:12">
      <c r="A66" s="4"/>
      <c r="B66" s="4"/>
      <c r="C66" s="4"/>
      <c r="D66" s="4"/>
      <c r="E66" s="4"/>
      <c r="F66" s="4"/>
      <c r="G66" s="4"/>
      <c r="H66" s="4"/>
      <c r="I66" s="4"/>
      <c r="J66" s="4"/>
      <c r="K66" s="4"/>
      <c r="L66" s="4"/>
    </row>
    <row r="67" spans="1:12">
      <c r="A67" s="4"/>
      <c r="B67" s="4"/>
      <c r="C67" s="4"/>
      <c r="D67" s="4"/>
      <c r="E67" s="4"/>
      <c r="F67" s="4"/>
      <c r="G67" s="4"/>
      <c r="H67" s="4"/>
      <c r="I67" s="4"/>
      <c r="J67" s="4"/>
      <c r="K67" s="4"/>
      <c r="L67" s="4"/>
    </row>
    <row r="68" spans="1:12">
      <c r="A68" s="4"/>
      <c r="B68" s="4"/>
      <c r="C68" s="4"/>
      <c r="D68" s="4"/>
      <c r="E68" s="4"/>
      <c r="F68" s="4"/>
      <c r="G68" s="4"/>
      <c r="H68" s="4"/>
      <c r="I68" s="4"/>
      <c r="J68" s="4"/>
      <c r="K68" s="4"/>
      <c r="L68" s="4"/>
    </row>
    <row r="69" spans="1:12">
      <c r="A69" s="4"/>
      <c r="B69" s="4"/>
      <c r="C69" s="4"/>
      <c r="D69" s="4"/>
      <c r="E69" s="4"/>
      <c r="F69" s="4"/>
      <c r="G69" s="4"/>
      <c r="H69" s="4"/>
      <c r="I69" s="4"/>
      <c r="J69" s="4"/>
      <c r="K69" s="4"/>
      <c r="L69" s="4"/>
    </row>
    <row r="70" spans="1:12">
      <c r="A70" s="4"/>
      <c r="B70" s="4"/>
      <c r="C70" s="4"/>
      <c r="D70" s="4"/>
      <c r="E70" s="4"/>
      <c r="F70" s="4"/>
      <c r="G70" s="4"/>
      <c r="H70" s="4"/>
      <c r="I70" s="4"/>
      <c r="J70" s="4"/>
      <c r="K70" s="4"/>
      <c r="L70" s="4"/>
    </row>
    <row r="71" spans="1:12">
      <c r="A71" s="4"/>
      <c r="B71" s="4"/>
      <c r="C71" s="4"/>
      <c r="D71" s="4"/>
      <c r="E71" s="4"/>
      <c r="F71" s="4"/>
      <c r="G71" s="4"/>
      <c r="H71" s="4"/>
      <c r="I71" s="4"/>
      <c r="J71" s="4"/>
      <c r="K71" s="4"/>
      <c r="L71" s="4"/>
    </row>
    <row r="72" spans="1:12">
      <c r="A72" s="4"/>
      <c r="B72" s="4"/>
      <c r="C72" s="4"/>
      <c r="D72" s="4"/>
      <c r="E72" s="4"/>
      <c r="F72" s="4"/>
      <c r="G72" s="4"/>
      <c r="H72" s="4"/>
      <c r="I72" s="4"/>
      <c r="J72" s="4"/>
      <c r="K72" s="4"/>
      <c r="L72" s="4"/>
    </row>
    <row r="73" spans="1:12">
      <c r="A73" s="4"/>
      <c r="B73" s="4"/>
      <c r="C73" s="4"/>
      <c r="D73" s="4"/>
      <c r="E73" s="4"/>
      <c r="F73" s="4"/>
      <c r="G73" s="4"/>
      <c r="H73" s="4"/>
      <c r="I73" s="4"/>
      <c r="J73" s="4"/>
      <c r="K73" s="4"/>
      <c r="L73" s="4"/>
    </row>
    <row r="74" spans="1:12">
      <c r="A74" s="4"/>
      <c r="B74" s="4"/>
      <c r="C74" s="4"/>
      <c r="D74" s="4"/>
      <c r="E74" s="4"/>
      <c r="F74" s="4"/>
      <c r="G74" s="4"/>
      <c r="H74" s="4"/>
      <c r="I74" s="4"/>
      <c r="J74" s="4"/>
      <c r="K74" s="4"/>
      <c r="L74" s="4"/>
    </row>
    <row r="75" spans="1:12">
      <c r="A75" s="4"/>
      <c r="B75" s="4"/>
      <c r="C75" s="4"/>
      <c r="D75" s="4"/>
      <c r="E75" s="4"/>
      <c r="F75" s="4"/>
      <c r="G75" s="4"/>
      <c r="H75" s="4"/>
      <c r="I75" s="4"/>
      <c r="J75" s="4"/>
      <c r="K75" s="4"/>
      <c r="L75" s="4"/>
    </row>
    <row r="76" spans="1:12">
      <c r="A76" s="4"/>
      <c r="B76" s="4"/>
      <c r="C76" s="4"/>
      <c r="D76" s="4"/>
      <c r="E76" s="4"/>
      <c r="F76" s="4"/>
      <c r="G76" s="4"/>
      <c r="H76" s="4"/>
      <c r="I76" s="4"/>
      <c r="J76" s="4"/>
      <c r="K76" s="4"/>
      <c r="L76" s="4"/>
    </row>
    <row r="77" spans="1:12">
      <c r="A77" s="4"/>
      <c r="B77" s="4"/>
      <c r="C77" s="4"/>
      <c r="D77" s="4"/>
      <c r="E77" s="4"/>
      <c r="F77" s="4"/>
      <c r="G77" s="4"/>
      <c r="H77" s="4"/>
      <c r="I77" s="4"/>
      <c r="J77" s="4"/>
      <c r="K77" s="4"/>
      <c r="L77" s="4"/>
    </row>
    <row r="78" spans="1:12">
      <c r="A78" s="4"/>
      <c r="B78" s="4"/>
      <c r="C78" s="4"/>
      <c r="D78" s="4"/>
      <c r="E78" s="4"/>
      <c r="F78" s="4"/>
      <c r="G78" s="4"/>
      <c r="H78" s="4"/>
      <c r="I78" s="4"/>
      <c r="J78" s="4"/>
      <c r="K78" s="4"/>
      <c r="L78" s="4"/>
    </row>
    <row r="79" spans="1:12">
      <c r="A79" s="4"/>
      <c r="B79" s="4"/>
      <c r="C79" s="4"/>
      <c r="D79" s="4"/>
      <c r="E79" s="4"/>
      <c r="F79" s="4"/>
      <c r="G79" s="4"/>
      <c r="H79" s="4"/>
      <c r="I79" s="4"/>
      <c r="J79" s="4"/>
      <c r="K79" s="4"/>
      <c r="L79" s="4"/>
    </row>
    <row r="80" spans="1:12">
      <c r="A80" s="4"/>
      <c r="B80" s="4"/>
      <c r="C80" s="4"/>
      <c r="D80" s="4"/>
      <c r="E80" s="4"/>
      <c r="F80" s="4"/>
      <c r="G80" s="4"/>
      <c r="H80" s="4"/>
      <c r="I80" s="4"/>
      <c r="J80" s="4"/>
      <c r="K80" s="4"/>
      <c r="L80" s="4"/>
    </row>
    <row r="81" spans="1:12">
      <c r="A81" s="4"/>
      <c r="B81" s="4"/>
      <c r="C81" s="4"/>
      <c r="D81" s="4"/>
      <c r="E81" s="4"/>
      <c r="F81" s="4"/>
      <c r="G81" s="4"/>
      <c r="H81" s="4"/>
      <c r="I81" s="4"/>
      <c r="J81" s="4"/>
      <c r="K81" s="4"/>
      <c r="L81" s="4"/>
    </row>
    <row r="82" spans="1:12">
      <c r="A82" s="4"/>
      <c r="B82" s="4"/>
      <c r="C82" s="4"/>
      <c r="D82" s="4"/>
      <c r="E82" s="4"/>
      <c r="F82" s="4"/>
      <c r="G82" s="4"/>
      <c r="H82" s="4"/>
      <c r="I82" s="4"/>
      <c r="J82" s="4"/>
      <c r="K82" s="4"/>
      <c r="L82" s="4"/>
    </row>
    <row r="83" spans="1:12">
      <c r="A83" s="4"/>
      <c r="B83" s="4"/>
      <c r="C83" s="4"/>
      <c r="D83" s="4"/>
      <c r="E83" s="4"/>
      <c r="F83" s="4"/>
      <c r="G83" s="4"/>
      <c r="H83" s="4"/>
      <c r="I83" s="4"/>
      <c r="J83" s="4"/>
      <c r="K83" s="4"/>
      <c r="L83" s="4"/>
    </row>
    <row r="84" spans="1:12">
      <c r="A84" s="4"/>
      <c r="B84" s="4"/>
      <c r="C84" s="4"/>
      <c r="D84" s="4"/>
      <c r="E84" s="4"/>
      <c r="F84" s="4"/>
      <c r="G84" s="4"/>
      <c r="H84" s="4"/>
      <c r="I84" s="4"/>
      <c r="J84" s="4"/>
      <c r="K84" s="4"/>
      <c r="L84" s="4"/>
    </row>
    <row r="85" spans="1:12">
      <c r="A85" s="4"/>
      <c r="B85" s="4"/>
      <c r="C85" s="4"/>
      <c r="D85" s="4"/>
      <c r="E85" s="4"/>
      <c r="F85" s="4"/>
      <c r="G85" s="4"/>
      <c r="H85" s="4"/>
      <c r="I85" s="4"/>
      <c r="J85" s="4"/>
      <c r="K85" s="4"/>
      <c r="L85" s="4"/>
    </row>
    <row r="86" spans="1:12">
      <c r="A86" s="4"/>
      <c r="B86" s="4"/>
      <c r="C86" s="4"/>
      <c r="D86" s="4"/>
      <c r="E86" s="4"/>
      <c r="F86" s="4"/>
      <c r="G86" s="4"/>
      <c r="H86" s="4"/>
      <c r="I86" s="4"/>
      <c r="J86" s="4"/>
      <c r="K86" s="4"/>
      <c r="L86" s="4"/>
    </row>
    <row r="87" spans="1:12">
      <c r="A87" s="4"/>
      <c r="B87" s="4"/>
      <c r="C87" s="4"/>
      <c r="D87" s="4"/>
      <c r="E87" s="4"/>
      <c r="F87" s="4"/>
      <c r="G87" s="4"/>
      <c r="H87" s="4"/>
      <c r="I87" s="4"/>
      <c r="J87" s="4"/>
      <c r="K87" s="4"/>
      <c r="L87" s="4"/>
    </row>
    <row r="88" spans="1:12">
      <c r="A88" s="4"/>
      <c r="B88" s="4"/>
      <c r="C88" s="4"/>
      <c r="D88" s="4"/>
      <c r="E88" s="4"/>
      <c r="F88" s="4"/>
      <c r="G88" s="4"/>
      <c r="H88" s="4"/>
      <c r="I88" s="4"/>
      <c r="J88" s="4"/>
      <c r="K88" s="4"/>
      <c r="L88" s="4"/>
    </row>
    <row r="89" spans="1:12">
      <c r="A89" s="4"/>
      <c r="B89" s="4"/>
      <c r="C89" s="4"/>
      <c r="D89" s="4"/>
      <c r="E89" s="4"/>
      <c r="F89" s="4"/>
      <c r="G89" s="4"/>
      <c r="H89" s="4"/>
      <c r="I89" s="4"/>
      <c r="J89" s="4"/>
      <c r="K89" s="4"/>
      <c r="L89" s="4"/>
    </row>
    <row r="90" spans="1:12">
      <c r="A90" s="4"/>
      <c r="B90" s="4"/>
      <c r="C90" s="4"/>
      <c r="D90" s="4"/>
      <c r="E90" s="4"/>
      <c r="F90" s="4"/>
      <c r="G90" s="4"/>
      <c r="H90" s="4"/>
      <c r="I90" s="4"/>
      <c r="J90" s="4"/>
      <c r="K90" s="4"/>
      <c r="L90" s="4"/>
    </row>
    <row r="91" spans="1:12">
      <c r="A91" s="4"/>
      <c r="B91" s="4"/>
      <c r="C91" s="4"/>
      <c r="D91" s="4"/>
      <c r="E91" s="4"/>
      <c r="F91" s="4"/>
      <c r="G91" s="4"/>
      <c r="H91" s="4"/>
      <c r="I91" s="4"/>
      <c r="J91" s="4"/>
      <c r="K91" s="4"/>
      <c r="L91" s="4"/>
    </row>
    <row r="92" spans="1:12">
      <c r="A92" s="4"/>
      <c r="B92" s="4"/>
      <c r="C92" s="4"/>
      <c r="D92" s="4"/>
      <c r="E92" s="4"/>
      <c r="F92" s="4"/>
      <c r="G92" s="4"/>
      <c r="H92" s="4"/>
      <c r="I92" s="4"/>
      <c r="J92" s="4"/>
      <c r="K92" s="4"/>
      <c r="L92" s="4"/>
    </row>
    <row r="93" spans="1:12">
      <c r="A93" s="4"/>
      <c r="B93" s="4"/>
      <c r="C93" s="4"/>
      <c r="D93" s="4"/>
      <c r="E93" s="4"/>
      <c r="F93" s="4"/>
      <c r="G93" s="4"/>
      <c r="H93" s="4"/>
      <c r="I93" s="4"/>
      <c r="J93" s="4"/>
      <c r="K93" s="4"/>
      <c r="L93" s="4"/>
    </row>
    <row r="94" spans="1:12">
      <c r="A94" s="4"/>
      <c r="B94" s="4"/>
      <c r="C94" s="4"/>
      <c r="D94" s="4"/>
      <c r="E94" s="4"/>
      <c r="F94" s="4"/>
      <c r="G94" s="4"/>
      <c r="H94" s="4"/>
      <c r="I94" s="4"/>
      <c r="J94" s="4"/>
      <c r="K94" s="4"/>
      <c r="L94" s="4"/>
    </row>
    <row r="95" spans="1:12">
      <c r="A95" s="4"/>
      <c r="B95" s="4"/>
      <c r="C95" s="4"/>
      <c r="D95" s="4"/>
      <c r="E95" s="4"/>
      <c r="F95" s="4"/>
      <c r="G95" s="4"/>
      <c r="H95" s="4"/>
      <c r="I95" s="4"/>
      <c r="J95" s="4"/>
      <c r="K95" s="4"/>
      <c r="L95" s="4"/>
    </row>
    <row r="96" spans="1:12">
      <c r="A96" s="4"/>
      <c r="B96" s="4"/>
      <c r="C96" s="4"/>
      <c r="D96" s="4"/>
      <c r="E96" s="4"/>
      <c r="F96" s="4"/>
      <c r="G96" s="4"/>
      <c r="H96" s="4"/>
      <c r="I96" s="4"/>
      <c r="J96" s="4"/>
      <c r="K96" s="4"/>
      <c r="L96" s="4"/>
    </row>
    <row r="97" spans="1:12">
      <c r="A97" s="4"/>
      <c r="B97" s="4"/>
      <c r="C97" s="4"/>
      <c r="D97" s="4"/>
      <c r="E97" s="4"/>
      <c r="F97" s="4"/>
      <c r="G97" s="4"/>
      <c r="H97" s="4"/>
      <c r="I97" s="4"/>
      <c r="J97" s="4"/>
      <c r="K97" s="4"/>
      <c r="L97" s="4"/>
    </row>
    <row r="98" spans="1:12">
      <c r="A98" s="4"/>
      <c r="B98" s="4"/>
      <c r="C98" s="4"/>
      <c r="D98" s="4"/>
      <c r="E98" s="4"/>
      <c r="F98" s="4"/>
      <c r="G98" s="4"/>
      <c r="H98" s="4"/>
      <c r="I98" s="4"/>
      <c r="J98" s="4"/>
      <c r="K98" s="4"/>
      <c r="L98" s="4"/>
    </row>
    <row r="99" spans="1:12">
      <c r="A99" s="4"/>
      <c r="B99" s="4"/>
      <c r="C99" s="4"/>
      <c r="D99" s="4"/>
      <c r="E99" s="4"/>
      <c r="F99" s="4"/>
      <c r="G99" s="4"/>
      <c r="H99" s="4"/>
      <c r="I99" s="4"/>
      <c r="J99" s="4"/>
      <c r="K99" s="4"/>
      <c r="L99" s="4"/>
    </row>
    <row r="100" spans="1:12">
      <c r="A100" s="4"/>
      <c r="B100" s="4"/>
      <c r="C100" s="4"/>
      <c r="D100" s="4"/>
      <c r="E100" s="4"/>
      <c r="F100" s="4"/>
      <c r="G100" s="4"/>
      <c r="H100" s="4"/>
      <c r="I100" s="4"/>
      <c r="J100" s="4"/>
      <c r="K100" s="4"/>
      <c r="L100" s="4"/>
    </row>
    <row r="101" spans="1:12">
      <c r="A101" s="4"/>
      <c r="B101" s="4"/>
      <c r="C101" s="4"/>
      <c r="D101" s="4"/>
      <c r="E101" s="4"/>
      <c r="F101" s="4"/>
      <c r="G101" s="4"/>
      <c r="H101" s="4"/>
      <c r="I101" s="4"/>
      <c r="J101" s="4"/>
      <c r="K101" s="4"/>
      <c r="L101" s="4"/>
    </row>
    <row r="102" spans="1:12">
      <c r="A102" s="4"/>
      <c r="B102" s="4"/>
      <c r="C102" s="4"/>
      <c r="D102" s="4"/>
      <c r="E102" s="4"/>
      <c r="F102" s="4"/>
      <c r="G102" s="4"/>
      <c r="H102" s="4"/>
      <c r="I102" s="4"/>
      <c r="J102" s="4"/>
      <c r="K102" s="4"/>
      <c r="L102" s="4"/>
    </row>
    <row r="103" spans="1:12">
      <c r="A103" s="4"/>
      <c r="B103" s="4"/>
      <c r="C103" s="4"/>
      <c r="D103" s="4"/>
      <c r="E103" s="4"/>
      <c r="F103" s="4"/>
      <c r="G103" s="4"/>
      <c r="H103" s="4"/>
      <c r="I103" s="4"/>
      <c r="J103" s="4"/>
      <c r="K103" s="4"/>
      <c r="L103" s="4"/>
    </row>
    <row r="104" spans="1:12">
      <c r="A104" s="4"/>
      <c r="B104" s="4"/>
      <c r="C104" s="4"/>
      <c r="D104" s="4"/>
      <c r="E104" s="4"/>
      <c r="F104" s="4"/>
      <c r="G104" s="4"/>
      <c r="H104" s="4"/>
      <c r="I104" s="4"/>
      <c r="J104" s="4"/>
      <c r="K104" s="4"/>
      <c r="L104" s="4"/>
    </row>
    <row r="105" spans="1:12">
      <c r="A105" s="4"/>
      <c r="B105" s="4"/>
      <c r="C105" s="4"/>
      <c r="D105" s="4"/>
      <c r="E105" s="4"/>
      <c r="F105" s="4"/>
      <c r="G105" s="4"/>
      <c r="H105" s="4"/>
      <c r="I105" s="4"/>
      <c r="J105" s="4"/>
      <c r="K105" s="4"/>
      <c r="L105" s="4"/>
    </row>
    <row r="106" spans="1:12">
      <c r="A106" s="4"/>
      <c r="B106" s="4"/>
      <c r="C106" s="4"/>
      <c r="D106" s="4"/>
      <c r="E106" s="4"/>
      <c r="F106" s="4"/>
      <c r="G106" s="4"/>
      <c r="H106" s="4"/>
      <c r="I106" s="4"/>
      <c r="J106" s="4"/>
      <c r="K106" s="4"/>
      <c r="L106" s="4"/>
    </row>
    <row r="107" spans="1:12">
      <c r="A107" s="4"/>
      <c r="B107" s="4"/>
      <c r="C107" s="4"/>
      <c r="D107" s="4"/>
      <c r="E107" s="4"/>
      <c r="F107" s="4"/>
      <c r="G107" s="4"/>
      <c r="H107" s="4"/>
      <c r="I107" s="4"/>
      <c r="J107" s="4"/>
      <c r="K107" s="4"/>
      <c r="L107" s="4"/>
    </row>
    <row r="108" spans="1:12">
      <c r="A108" s="4"/>
      <c r="B108" s="4"/>
      <c r="C108" s="4"/>
      <c r="D108" s="4"/>
      <c r="E108" s="4"/>
      <c r="F108" s="4"/>
      <c r="G108" s="4"/>
      <c r="H108" s="4"/>
      <c r="I108" s="4"/>
      <c r="J108" s="4"/>
      <c r="K108" s="4"/>
      <c r="L108" s="4"/>
    </row>
    <row r="109" spans="1:12">
      <c r="A109" s="4"/>
      <c r="B109" s="4"/>
      <c r="C109" s="4"/>
      <c r="D109" s="4"/>
      <c r="E109" s="4"/>
      <c r="F109" s="4"/>
      <c r="G109" s="4"/>
      <c r="H109" s="4"/>
      <c r="I109" s="4"/>
      <c r="J109" s="4"/>
      <c r="K109" s="4"/>
      <c r="L109" s="4"/>
    </row>
    <row r="110" spans="1:12">
      <c r="A110" s="4"/>
      <c r="B110" s="4"/>
      <c r="C110" s="4"/>
      <c r="D110" s="4"/>
      <c r="E110" s="4"/>
      <c r="F110" s="4"/>
      <c r="G110" s="4"/>
      <c r="H110" s="4"/>
      <c r="I110" s="4"/>
      <c r="J110" s="4"/>
      <c r="K110" s="4"/>
      <c r="L110" s="4"/>
    </row>
    <row r="111" spans="1:12">
      <c r="A111" s="4"/>
      <c r="B111" s="4"/>
      <c r="C111" s="4"/>
      <c r="D111" s="4"/>
      <c r="E111" s="4"/>
      <c r="F111" s="4"/>
      <c r="G111" s="4"/>
      <c r="H111" s="4"/>
      <c r="I111" s="4"/>
      <c r="J111" s="4"/>
      <c r="K111" s="4"/>
      <c r="L111" s="4"/>
    </row>
    <row r="112" spans="1:12">
      <c r="A112" s="4"/>
      <c r="B112" s="4"/>
      <c r="C112" s="4"/>
      <c r="D112" s="4"/>
      <c r="E112" s="4"/>
      <c r="F112" s="4"/>
      <c r="G112" s="4"/>
      <c r="H112" s="4"/>
      <c r="I112" s="4"/>
      <c r="J112" s="4"/>
      <c r="K112" s="4"/>
      <c r="L112" s="4"/>
    </row>
    <row r="113" spans="1:12">
      <c r="A113" s="4"/>
      <c r="B113" s="4"/>
      <c r="C113" s="4"/>
      <c r="D113" s="4"/>
      <c r="E113" s="4"/>
      <c r="F113" s="4"/>
      <c r="G113" s="4"/>
      <c r="H113" s="4"/>
      <c r="I113" s="4"/>
      <c r="J113" s="4"/>
      <c r="K113" s="4"/>
      <c r="L113" s="4"/>
    </row>
    <row r="114" spans="1:12">
      <c r="A114" s="4"/>
      <c r="B114" s="4"/>
      <c r="C114" s="4"/>
      <c r="D114" s="4"/>
      <c r="E114" s="4"/>
      <c r="F114" s="4"/>
      <c r="G114" s="4"/>
      <c r="H114" s="4"/>
      <c r="I114" s="4"/>
      <c r="J114" s="4"/>
      <c r="K114" s="4"/>
      <c r="L114" s="4"/>
    </row>
    <row r="115" spans="1:12">
      <c r="A115" s="4"/>
      <c r="B115" s="4"/>
      <c r="C115" s="4"/>
      <c r="D115" s="4"/>
      <c r="E115" s="4"/>
      <c r="F115" s="4"/>
      <c r="G115" s="4"/>
      <c r="H115" s="4"/>
      <c r="I115" s="4"/>
      <c r="J115" s="4"/>
      <c r="K115" s="4"/>
      <c r="L115" s="4"/>
    </row>
    <row r="116" spans="1:12">
      <c r="A116" s="4"/>
      <c r="B116" s="4"/>
      <c r="C116" s="4"/>
      <c r="D116" s="4"/>
      <c r="E116" s="4"/>
      <c r="F116" s="4"/>
      <c r="G116" s="4"/>
      <c r="H116" s="4"/>
      <c r="I116" s="4"/>
      <c r="J116" s="4"/>
      <c r="K116" s="4"/>
      <c r="L116" s="4"/>
    </row>
    <row r="117" spans="1:12">
      <c r="A117" s="4"/>
      <c r="B117" s="4"/>
      <c r="C117" s="4"/>
      <c r="D117" s="4"/>
      <c r="E117" s="4"/>
      <c r="F117" s="4"/>
      <c r="G117" s="4"/>
      <c r="H117" s="4"/>
      <c r="I117" s="4"/>
      <c r="J117" s="4"/>
      <c r="K117" s="4"/>
      <c r="L117" s="4"/>
    </row>
    <row r="118" spans="1:12">
      <c r="A118" s="4"/>
      <c r="B118" s="4"/>
      <c r="C118" s="4"/>
      <c r="D118" s="4"/>
      <c r="E118" s="4"/>
      <c r="F118" s="4"/>
      <c r="G118" s="4"/>
      <c r="H118" s="4"/>
      <c r="I118" s="4"/>
      <c r="J118" s="4"/>
      <c r="K118" s="4"/>
      <c r="L118" s="4"/>
    </row>
    <row r="119" spans="1:12">
      <c r="A119" s="4"/>
      <c r="B119" s="4"/>
      <c r="C119" s="4"/>
      <c r="D119" s="4"/>
      <c r="E119" s="4"/>
      <c r="F119" s="4"/>
      <c r="G119" s="4"/>
      <c r="H119" s="4"/>
      <c r="I119" s="4"/>
      <c r="J119" s="4"/>
      <c r="K119" s="4"/>
      <c r="L119" s="4"/>
    </row>
    <row r="120" spans="1:12">
      <c r="A120" s="4"/>
      <c r="B120" s="4"/>
      <c r="C120" s="4"/>
      <c r="D120" s="4"/>
      <c r="E120" s="4"/>
      <c r="F120" s="4"/>
      <c r="G120" s="4"/>
      <c r="H120" s="4"/>
      <c r="I120" s="4"/>
      <c r="J120" s="4"/>
      <c r="K120" s="4"/>
      <c r="L120" s="4"/>
    </row>
    <row r="121" spans="1:12">
      <c r="A121" s="4"/>
      <c r="B121" s="4"/>
      <c r="C121" s="4"/>
      <c r="D121" s="4"/>
      <c r="E121" s="4"/>
      <c r="F121" s="4"/>
      <c r="G121" s="4"/>
      <c r="H121" s="4"/>
      <c r="I121" s="4"/>
      <c r="J121" s="4"/>
      <c r="K121" s="4"/>
      <c r="L121" s="4"/>
    </row>
    <row r="122" spans="1:12">
      <c r="A122" s="4"/>
      <c r="B122" s="4"/>
      <c r="C122" s="4"/>
      <c r="D122" s="4"/>
      <c r="E122" s="4"/>
      <c r="F122" s="4"/>
      <c r="G122" s="4"/>
      <c r="H122" s="4"/>
      <c r="I122" s="4"/>
      <c r="J122" s="4"/>
      <c r="K122" s="4"/>
      <c r="L122" s="4"/>
    </row>
    <row r="123" spans="1:12">
      <c r="A123" s="4"/>
      <c r="B123" s="4"/>
      <c r="C123" s="4"/>
      <c r="D123" s="4"/>
      <c r="E123" s="4"/>
      <c r="F123" s="4"/>
      <c r="G123" s="4"/>
      <c r="H123" s="4"/>
      <c r="I123" s="4"/>
      <c r="J123" s="4"/>
      <c r="K123" s="4"/>
      <c r="L123" s="4"/>
    </row>
    <row r="124" spans="1:12">
      <c r="A124" s="4"/>
      <c r="B124" s="4"/>
      <c r="C124" s="4"/>
      <c r="D124" s="4"/>
      <c r="E124" s="4"/>
      <c r="F124" s="4"/>
      <c r="G124" s="4"/>
      <c r="H124" s="4"/>
      <c r="I124" s="4"/>
      <c r="J124" s="4"/>
      <c r="K124" s="4"/>
      <c r="L124" s="4"/>
    </row>
    <row r="125" spans="1:12">
      <c r="A125" s="4"/>
      <c r="B125" s="4"/>
      <c r="C125" s="4"/>
      <c r="D125" s="4"/>
      <c r="E125" s="4"/>
      <c r="F125" s="4"/>
      <c r="G125" s="4"/>
      <c r="H125" s="4"/>
      <c r="I125" s="4"/>
      <c r="J125" s="4"/>
      <c r="K125" s="4"/>
      <c r="L125" s="4"/>
    </row>
    <row r="126" spans="1:12">
      <c r="A126" s="4"/>
      <c r="B126" s="4"/>
      <c r="C126" s="4"/>
      <c r="D126" s="4"/>
      <c r="E126" s="4"/>
      <c r="F126" s="4"/>
      <c r="G126" s="4"/>
      <c r="H126" s="4"/>
      <c r="I126" s="4"/>
      <c r="J126" s="4"/>
      <c r="K126" s="4"/>
      <c r="L126" s="4"/>
    </row>
    <row r="127" spans="1:12">
      <c r="A127" s="4"/>
      <c r="B127" s="4"/>
      <c r="C127" s="4"/>
      <c r="D127" s="4"/>
      <c r="E127" s="4"/>
      <c r="F127" s="4"/>
      <c r="G127" s="4"/>
      <c r="H127" s="4"/>
      <c r="I127" s="4"/>
      <c r="J127" s="4"/>
      <c r="K127" s="4"/>
      <c r="L127" s="4"/>
    </row>
    <row r="128" spans="1:12">
      <c r="A128" s="4"/>
      <c r="B128" s="4"/>
      <c r="C128" s="4"/>
      <c r="D128" s="4"/>
      <c r="E128" s="4"/>
      <c r="F128" s="4"/>
      <c r="G128" s="4"/>
      <c r="H128" s="4"/>
      <c r="I128" s="4"/>
      <c r="J128" s="4"/>
      <c r="K128" s="4"/>
      <c r="L128" s="4"/>
    </row>
    <row r="129" spans="1:12">
      <c r="A129" s="4"/>
      <c r="B129" s="4"/>
      <c r="C129" s="4"/>
      <c r="D129" s="4"/>
      <c r="E129" s="4"/>
      <c r="F129" s="4"/>
      <c r="G129" s="4"/>
      <c r="H129" s="4"/>
      <c r="I129" s="4"/>
      <c r="J129" s="4"/>
      <c r="K129" s="4"/>
      <c r="L129" s="4"/>
    </row>
    <row r="130" spans="1:12">
      <c r="A130" s="4"/>
      <c r="B130" s="4"/>
      <c r="C130" s="4"/>
      <c r="D130" s="4"/>
      <c r="E130" s="4"/>
      <c r="F130" s="4"/>
      <c r="G130" s="4"/>
      <c r="H130" s="4"/>
      <c r="I130" s="4"/>
      <c r="J130" s="4"/>
      <c r="K130" s="4"/>
      <c r="L130" s="4"/>
    </row>
    <row r="131" spans="1:12">
      <c r="A131" s="4"/>
      <c r="B131" s="4"/>
      <c r="C131" s="4"/>
      <c r="D131" s="4"/>
      <c r="E131" s="4"/>
      <c r="F131" s="4"/>
      <c r="G131" s="4"/>
      <c r="H131" s="4"/>
      <c r="I131" s="4"/>
      <c r="J131" s="4"/>
      <c r="K131" s="4"/>
      <c r="L131" s="4"/>
    </row>
    <row r="132" spans="1:12">
      <c r="A132" s="4"/>
      <c r="B132" s="4"/>
      <c r="C132" s="4"/>
      <c r="D132" s="4"/>
      <c r="E132" s="4"/>
      <c r="F132" s="4"/>
      <c r="G132" s="4"/>
      <c r="H132" s="4"/>
      <c r="I132" s="4"/>
      <c r="J132" s="4"/>
      <c r="K132" s="4"/>
      <c r="L132" s="4"/>
    </row>
    <row r="133" spans="1:12">
      <c r="A133" s="4"/>
      <c r="B133" s="4"/>
      <c r="C133" s="4"/>
      <c r="D133" s="4"/>
      <c r="E133" s="4"/>
      <c r="F133" s="4"/>
      <c r="G133" s="4"/>
      <c r="H133" s="4"/>
      <c r="I133" s="4"/>
      <c r="J133" s="4"/>
      <c r="K133" s="4"/>
      <c r="L133" s="4"/>
    </row>
    <row r="134" spans="1:12">
      <c r="A134" s="4"/>
      <c r="B134" s="4"/>
      <c r="C134" s="4"/>
      <c r="D134" s="4"/>
      <c r="E134" s="4"/>
      <c r="F134" s="4"/>
      <c r="G134" s="4"/>
      <c r="H134" s="4"/>
      <c r="I134" s="4"/>
      <c r="J134" s="4"/>
      <c r="K134" s="4"/>
      <c r="L134" s="4"/>
    </row>
    <row r="135" spans="1:12">
      <c r="A135" s="4"/>
      <c r="B135" s="4"/>
      <c r="C135" s="4"/>
      <c r="D135" s="4"/>
      <c r="E135" s="4"/>
      <c r="F135" s="4"/>
      <c r="G135" s="4"/>
      <c r="H135" s="4"/>
      <c r="I135" s="4"/>
      <c r="J135" s="4"/>
      <c r="K135" s="4"/>
      <c r="L135" s="4"/>
    </row>
    <row r="136" spans="1:12">
      <c r="A136" s="4"/>
      <c r="B136" s="4"/>
      <c r="C136" s="4"/>
      <c r="D136" s="4"/>
      <c r="E136" s="4"/>
      <c r="F136" s="4"/>
      <c r="G136" s="4"/>
      <c r="H136" s="4"/>
      <c r="I136" s="4"/>
      <c r="J136" s="4"/>
      <c r="K136" s="4"/>
      <c r="L136" s="4"/>
    </row>
    <row r="137" spans="1:12">
      <c r="A137" s="4"/>
      <c r="B137" s="4"/>
      <c r="C137" s="4"/>
      <c r="D137" s="4"/>
      <c r="E137" s="4"/>
      <c r="F137" s="4"/>
      <c r="G137" s="4"/>
      <c r="H137" s="4"/>
      <c r="I137" s="4"/>
      <c r="J137" s="4"/>
      <c r="K137" s="4"/>
      <c r="L137" s="4"/>
    </row>
    <row r="138" spans="1:12">
      <c r="A138" s="4"/>
      <c r="B138" s="4"/>
      <c r="C138" s="4"/>
      <c r="D138" s="4"/>
      <c r="E138" s="4"/>
      <c r="F138" s="4"/>
      <c r="G138" s="4"/>
      <c r="H138" s="4"/>
      <c r="I138" s="4"/>
      <c r="J138" s="4"/>
      <c r="K138" s="4"/>
      <c r="L138" s="4"/>
    </row>
    <row r="139" spans="1:12">
      <c r="A139" s="4"/>
      <c r="B139" s="4"/>
      <c r="C139" s="4"/>
      <c r="D139" s="4"/>
      <c r="E139" s="4"/>
      <c r="F139" s="4"/>
      <c r="G139" s="4"/>
      <c r="H139" s="4"/>
      <c r="I139" s="4"/>
      <c r="J139" s="4"/>
      <c r="K139" s="4"/>
      <c r="L139" s="4"/>
    </row>
    <row r="140" spans="1:12">
      <c r="A140" s="4"/>
      <c r="B140" s="4"/>
      <c r="C140" s="4"/>
      <c r="D140" s="4"/>
      <c r="E140" s="4"/>
      <c r="F140" s="4"/>
      <c r="G140" s="4"/>
      <c r="H140" s="4"/>
      <c r="I140" s="4"/>
      <c r="J140" s="4"/>
      <c r="K140" s="4"/>
      <c r="L140" s="4"/>
    </row>
    <row r="141" spans="1:12">
      <c r="A141" s="4"/>
      <c r="B141" s="4"/>
      <c r="C141" s="4"/>
      <c r="D141" s="4"/>
      <c r="E141" s="4"/>
      <c r="F141" s="4"/>
      <c r="G141" s="4"/>
      <c r="H141" s="4"/>
      <c r="I141" s="4"/>
      <c r="J141" s="4"/>
      <c r="K141" s="4"/>
      <c r="L141" s="4"/>
    </row>
    <row r="142" spans="1:12">
      <c r="A142" s="4"/>
      <c r="B142" s="4"/>
      <c r="C142" s="4"/>
      <c r="D142" s="4"/>
      <c r="E142" s="4"/>
      <c r="F142" s="4"/>
      <c r="G142" s="4"/>
      <c r="H142" s="4"/>
      <c r="I142" s="4"/>
      <c r="J142" s="4"/>
      <c r="K142" s="4"/>
      <c r="L142" s="4"/>
    </row>
    <row r="143" spans="1:12">
      <c r="A143" s="4"/>
      <c r="B143" s="4"/>
      <c r="C143" s="4"/>
      <c r="D143" s="4"/>
      <c r="E143" s="4"/>
      <c r="F143" s="4"/>
      <c r="G143" s="4"/>
      <c r="H143" s="4"/>
      <c r="I143" s="4"/>
      <c r="J143" s="4"/>
      <c r="K143" s="4"/>
      <c r="L143" s="4"/>
    </row>
    <row r="144" spans="1:12">
      <c r="A144" s="4"/>
      <c r="B144" s="4"/>
      <c r="C144" s="4"/>
      <c r="D144" s="4"/>
      <c r="E144" s="4"/>
      <c r="F144" s="4"/>
      <c r="G144" s="4"/>
      <c r="H144" s="4"/>
      <c r="I144" s="4"/>
      <c r="J144" s="4"/>
      <c r="K144" s="4"/>
      <c r="L144" s="4"/>
    </row>
    <row r="145" spans="1:12">
      <c r="A145" s="4"/>
      <c r="B145" s="4"/>
      <c r="C145" s="4"/>
      <c r="D145" s="4"/>
      <c r="E145" s="4"/>
      <c r="F145" s="4"/>
      <c r="G145" s="4"/>
      <c r="H145" s="4"/>
      <c r="I145" s="4"/>
      <c r="J145" s="4"/>
      <c r="K145" s="4"/>
      <c r="L145" s="4"/>
    </row>
    <row r="146" spans="1:12">
      <c r="A146" s="4"/>
      <c r="B146" s="4"/>
      <c r="C146" s="4"/>
      <c r="D146" s="4"/>
      <c r="E146" s="4"/>
      <c r="F146" s="4"/>
      <c r="G146" s="4"/>
      <c r="H146" s="4"/>
      <c r="I146" s="4"/>
      <c r="J146" s="4"/>
      <c r="K146" s="4"/>
      <c r="L146" s="4"/>
    </row>
    <row r="147" spans="1:12">
      <c r="A147" s="4"/>
      <c r="B147" s="4"/>
      <c r="C147" s="4"/>
      <c r="D147" s="4"/>
      <c r="E147" s="4"/>
      <c r="F147" s="4"/>
      <c r="G147" s="4"/>
      <c r="H147" s="4"/>
      <c r="I147" s="4"/>
      <c r="J147" s="4"/>
      <c r="K147" s="4"/>
      <c r="L147" s="4"/>
    </row>
    <row r="148" spans="1:12">
      <c r="A148" s="4"/>
      <c r="B148" s="4"/>
      <c r="C148" s="4"/>
      <c r="D148" s="4"/>
      <c r="E148" s="4"/>
      <c r="F148" s="4"/>
      <c r="G148" s="4"/>
      <c r="H148" s="4"/>
      <c r="I148" s="4"/>
      <c r="J148" s="4"/>
      <c r="K148" s="4"/>
      <c r="L148" s="4"/>
    </row>
    <row r="149" spans="1:12">
      <c r="A149" s="4"/>
      <c r="B149" s="4"/>
      <c r="C149" s="4"/>
      <c r="D149" s="4"/>
      <c r="E149" s="4"/>
      <c r="F149" s="4"/>
      <c r="G149" s="4"/>
      <c r="H149" s="4"/>
      <c r="I149" s="4"/>
      <c r="J149" s="4"/>
      <c r="K149" s="4"/>
      <c r="L149" s="4"/>
    </row>
    <row r="150" spans="1:12">
      <c r="A150" s="4"/>
      <c r="B150" s="4"/>
      <c r="C150" s="4"/>
      <c r="D150" s="4"/>
      <c r="E150" s="4"/>
      <c r="F150" s="4"/>
      <c r="G150" s="4"/>
      <c r="H150" s="4"/>
      <c r="I150" s="4"/>
      <c r="J150" s="4"/>
      <c r="K150" s="4"/>
      <c r="L150" s="4"/>
    </row>
    <row r="151" spans="1:12">
      <c r="A151" s="4"/>
      <c r="B151" s="4"/>
      <c r="C151" s="4"/>
      <c r="D151" s="4"/>
      <c r="E151" s="4"/>
      <c r="F151" s="4"/>
      <c r="G151" s="4"/>
      <c r="H151" s="4"/>
      <c r="I151" s="4"/>
      <c r="J151" s="4"/>
      <c r="K151" s="4"/>
      <c r="L151" s="4"/>
    </row>
    <row r="152" spans="1:12">
      <c r="A152" s="4"/>
      <c r="B152" s="4"/>
      <c r="C152" s="4"/>
      <c r="D152" s="4"/>
      <c r="E152" s="4"/>
      <c r="F152" s="4"/>
      <c r="G152" s="4"/>
      <c r="H152" s="4"/>
      <c r="I152" s="4"/>
      <c r="J152" s="4"/>
      <c r="K152" s="4"/>
      <c r="L152" s="4"/>
    </row>
    <row r="153" spans="1:12">
      <c r="A153" s="4"/>
      <c r="B153" s="4"/>
      <c r="C153" s="4"/>
      <c r="D153" s="4"/>
      <c r="E153" s="4"/>
      <c r="F153" s="4"/>
      <c r="G153" s="4"/>
      <c r="H153" s="4"/>
      <c r="I153" s="4"/>
      <c r="J153" s="4"/>
      <c r="K153" s="4"/>
      <c r="L153" s="4"/>
    </row>
    <row r="154" spans="1:12">
      <c r="A154" s="4"/>
      <c r="B154" s="4"/>
      <c r="C154" s="4"/>
      <c r="D154" s="4"/>
      <c r="E154" s="4"/>
      <c r="F154" s="4"/>
      <c r="G154" s="4"/>
      <c r="H154" s="4"/>
      <c r="I154" s="4"/>
      <c r="J154" s="4"/>
      <c r="K154" s="4"/>
      <c r="L154" s="4"/>
    </row>
    <row r="155" spans="1:12">
      <c r="A155" s="4"/>
      <c r="B155" s="4"/>
      <c r="C155" s="4"/>
      <c r="D155" s="4"/>
      <c r="E155" s="4"/>
      <c r="F155" s="4"/>
      <c r="G155" s="4"/>
      <c r="H155" s="4"/>
      <c r="I155" s="4"/>
      <c r="J155" s="4"/>
      <c r="K155" s="4"/>
      <c r="L155" s="4"/>
    </row>
    <row r="156" spans="1:12">
      <c r="A156" s="4"/>
      <c r="B156" s="4"/>
      <c r="C156" s="4"/>
      <c r="D156" s="4"/>
      <c r="E156" s="4"/>
      <c r="F156" s="4"/>
      <c r="G156" s="4"/>
      <c r="H156" s="4"/>
      <c r="I156" s="4"/>
      <c r="J156" s="4"/>
      <c r="K156" s="4"/>
      <c r="L156" s="4"/>
    </row>
    <row r="157" spans="1:12">
      <c r="A157" s="4"/>
      <c r="B157" s="4"/>
      <c r="C157" s="4"/>
      <c r="D157" s="4"/>
      <c r="E157" s="4"/>
      <c r="F157" s="4"/>
      <c r="G157" s="4"/>
      <c r="H157" s="4"/>
      <c r="I157" s="4"/>
      <c r="J157" s="4"/>
      <c r="K157" s="4"/>
      <c r="L157" s="4"/>
    </row>
    <row r="158" spans="1:12">
      <c r="A158" s="4"/>
      <c r="B158" s="4"/>
      <c r="C158" s="4"/>
      <c r="D158" s="4"/>
      <c r="E158" s="4"/>
      <c r="F158" s="4"/>
      <c r="G158" s="4"/>
      <c r="H158" s="4"/>
      <c r="I158" s="4"/>
      <c r="J158" s="4"/>
      <c r="K158" s="4"/>
      <c r="L158" s="4"/>
    </row>
    <row r="159" spans="1:12">
      <c r="A159" s="4"/>
      <c r="B159" s="4"/>
      <c r="C159" s="4"/>
      <c r="D159" s="4"/>
      <c r="E159" s="4"/>
      <c r="F159" s="4"/>
      <c r="G159" s="4"/>
      <c r="H159" s="4"/>
      <c r="I159" s="4"/>
      <c r="J159" s="4"/>
      <c r="K159" s="4"/>
      <c r="L159" s="4"/>
    </row>
    <row r="160" spans="1:12">
      <c r="A160" s="4"/>
      <c r="B160" s="4"/>
      <c r="C160" s="4"/>
      <c r="D160" s="4"/>
      <c r="E160" s="4"/>
      <c r="F160" s="4"/>
      <c r="G160" s="4"/>
      <c r="H160" s="4"/>
      <c r="I160" s="4"/>
      <c r="J160" s="4"/>
      <c r="K160" s="4"/>
      <c r="L160" s="4"/>
    </row>
    <row r="161" spans="1:12">
      <c r="A161" s="4"/>
      <c r="B161" s="4"/>
      <c r="C161" s="4"/>
      <c r="D161" s="4"/>
      <c r="E161" s="4"/>
      <c r="F161" s="4"/>
      <c r="G161" s="4"/>
      <c r="H161" s="4"/>
      <c r="I161" s="4"/>
      <c r="J161" s="4"/>
      <c r="K161" s="4"/>
      <c r="L161" s="4"/>
    </row>
    <row r="162" spans="1:12">
      <c r="A162" s="4"/>
      <c r="B162" s="4"/>
      <c r="C162" s="4"/>
      <c r="D162" s="4"/>
      <c r="E162" s="4"/>
      <c r="F162" s="4"/>
      <c r="G162" s="4"/>
      <c r="H162" s="4"/>
      <c r="I162" s="4"/>
      <c r="J162" s="4"/>
      <c r="K162" s="4"/>
      <c r="L162" s="4"/>
    </row>
    <row r="163" spans="1:12">
      <c r="A163" s="4"/>
      <c r="B163" s="4"/>
      <c r="C163" s="4"/>
      <c r="D163" s="4"/>
      <c r="E163" s="4"/>
      <c r="F163" s="4"/>
      <c r="G163" s="4"/>
      <c r="H163" s="4"/>
      <c r="I163" s="4"/>
      <c r="J163" s="4"/>
      <c r="K163" s="4"/>
      <c r="L163" s="4"/>
    </row>
  </sheetData>
  <mergeCells count="42">
    <mergeCell ref="A33:B33"/>
    <mergeCell ref="C33:G33"/>
    <mergeCell ref="I33:J33"/>
    <mergeCell ref="A28:B28"/>
    <mergeCell ref="A31:B31"/>
    <mergeCell ref="C31:D31"/>
    <mergeCell ref="F31:G31"/>
    <mergeCell ref="I31:J31"/>
    <mergeCell ref="C28:J29"/>
    <mergeCell ref="I18:J18"/>
    <mergeCell ref="C16:J16"/>
    <mergeCell ref="C15:J15"/>
    <mergeCell ref="A26:H26"/>
    <mergeCell ref="I26:J26"/>
    <mergeCell ref="A20:B20"/>
    <mergeCell ref="C20:D20"/>
    <mergeCell ref="I20:J20"/>
    <mergeCell ref="A22:B22"/>
    <mergeCell ref="C22:J22"/>
    <mergeCell ref="A24:E24"/>
    <mergeCell ref="F24:J24"/>
    <mergeCell ref="E1:J2"/>
    <mergeCell ref="E3:J4"/>
    <mergeCell ref="E5:J6"/>
    <mergeCell ref="I7:J7"/>
    <mergeCell ref="C9:J9"/>
    <mergeCell ref="E38:J38"/>
    <mergeCell ref="A35:J36"/>
    <mergeCell ref="A38:D38"/>
    <mergeCell ref="A45:J45"/>
    <mergeCell ref="A9:B9"/>
    <mergeCell ref="F11:J11"/>
    <mergeCell ref="A13:B13"/>
    <mergeCell ref="C13:G13"/>
    <mergeCell ref="I13:J13"/>
    <mergeCell ref="A15:B15"/>
    <mergeCell ref="A18:B18"/>
    <mergeCell ref="A44:J44"/>
    <mergeCell ref="A43:J43"/>
    <mergeCell ref="A40:J41"/>
    <mergeCell ref="C18:D18"/>
    <mergeCell ref="F18:G18"/>
  </mergeCells>
  <dataValidations count="4">
    <dataValidation type="list" allowBlank="1" showInputMessage="1" showErrorMessage="1" sqref="E38:J38" xr:uid="{00000000-0002-0000-0000-000000000000}">
      <formula1>"Please call the listed contact/s for credit card information, Please find enclosed check for payment, I have terms setup with Agrecol"</formula1>
    </dataValidation>
    <dataValidation type="list" allowBlank="1" showInputMessage="1" showErrorMessage="1" sqref="E37:J37" xr:uid="{00000000-0002-0000-0000-000001000000}">
      <formula1>"I can receive a freight delivery to our dock at our Ship to Address, I will arrange for forklift or tractor to unload pallets, I will require lift-gate service for additional $100"</formula1>
    </dataValidation>
    <dataValidation type="list" allowBlank="1" showInputMessage="1" showErrorMessage="1" prompt="Please Select YES or NO" sqref="I26:J26" xr:uid="{00000000-0002-0000-0000-000002000000}">
      <formula1>"YES,NO"</formula1>
    </dataValidation>
    <dataValidation type="list" allowBlank="1" showInputMessage="1" showErrorMessage="1" sqref="F11:J11" xr:uid="{00000000-0002-0000-0000-000005000000}">
      <formula1>"Greenhouse, Reseller, Landscaper/Installer, Govt Organization, Non Profit Organization"</formula1>
    </dataValidation>
  </dataValidations>
  <pageMargins left="0.25" right="0.25" top="0.75" bottom="0.75" header="0.3" footer="0.3"/>
  <pageSetup scale="99" orientation="portrait" verticalDpi="1200" r:id="rId1"/>
  <headerFooter>
    <oddFooter xml:space="preserve">&amp;LAgrecol Nursery Office
10101 N Casey Road
Evansville, WI 53536&amp;CPhone: 608.223.3571
Fax: 608.884.4640
ecosolutions@agrecol.com&amp;RPlant Order Pick Up Address:
7900 W Caledonia 
Edgerton, WI 53534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92"/>
  <sheetViews>
    <sheetView tabSelected="1" zoomScaleNormal="100" workbookViewId="0">
      <selection activeCell="B120" sqref="B120"/>
    </sheetView>
  </sheetViews>
  <sheetFormatPr defaultRowHeight="12.75"/>
  <cols>
    <col min="1" max="1" width="29.28515625" customWidth="1"/>
    <col min="2" max="2" width="27" customWidth="1"/>
    <col min="3" max="3" width="10.7109375" style="50" customWidth="1"/>
    <col min="4" max="4" width="9.28515625" style="13" customWidth="1"/>
    <col min="5" max="5" width="9.140625" style="22" customWidth="1"/>
    <col min="6" max="6" width="9.28515625" style="22" customWidth="1"/>
    <col min="7" max="7" width="10.28515625" style="22" bestFit="1" customWidth="1"/>
    <col min="8" max="8" width="9.140625" hidden="1" customWidth="1"/>
    <col min="9" max="15" width="9.140625" customWidth="1"/>
  </cols>
  <sheetData>
    <row r="1" spans="1:12" ht="55.5" customHeight="1" thickBot="1">
      <c r="A1" s="65" t="s">
        <v>25</v>
      </c>
      <c r="B1" s="65" t="s">
        <v>26</v>
      </c>
      <c r="C1" s="74" t="s">
        <v>27</v>
      </c>
      <c r="D1" s="72" t="s">
        <v>28</v>
      </c>
      <c r="E1" s="73" t="s">
        <v>29</v>
      </c>
      <c r="F1" s="73" t="s">
        <v>30</v>
      </c>
      <c r="G1" s="73" t="s">
        <v>31</v>
      </c>
    </row>
    <row r="2" spans="1:12" ht="14.25" thickTop="1" thickBot="1">
      <c r="A2" s="110" t="s">
        <v>32</v>
      </c>
      <c r="B2" s="111"/>
      <c r="C2" s="111"/>
      <c r="D2" s="111"/>
      <c r="E2" s="111"/>
      <c r="F2" s="111"/>
      <c r="G2" s="112"/>
    </row>
    <row r="3" spans="1:12" ht="13.5" thickTop="1">
      <c r="A3" s="19" t="s">
        <v>33</v>
      </c>
      <c r="B3" s="20" t="s">
        <v>34</v>
      </c>
      <c r="C3" s="53"/>
      <c r="D3" s="64">
        <f t="shared" ref="D3:D54" si="0">ROUNDDOWN(C3/32, 0)*32</f>
        <v>0</v>
      </c>
      <c r="E3" s="45">
        <f>IF(C3&lt;4,ROUNDUP(C3/4,0)*4,ROUNDUP(C3/4,0)*4)-IF(C3&gt;=32,ROUNDDOWN(C3/32,0)*32)</f>
        <v>0</v>
      </c>
      <c r="F3" s="11">
        <v>1.35</v>
      </c>
      <c r="G3" s="67">
        <f>(D3*F3)+(E3*2)</f>
        <v>0</v>
      </c>
      <c r="L3" s="22"/>
    </row>
    <row r="4" spans="1:12">
      <c r="A4" s="19" t="s">
        <v>35</v>
      </c>
      <c r="B4" s="20" t="s">
        <v>36</v>
      </c>
      <c r="C4" s="53"/>
      <c r="D4" s="45">
        <f t="shared" si="0"/>
        <v>0</v>
      </c>
      <c r="E4" s="45">
        <f t="shared" ref="E4:E69" si="1">IF(C4&lt;4,ROUNDUP(C4/4,0)*4,ROUNDUP(C4/4,0)*4)-IF(C4&gt;=32,ROUNDDOWN(C4/32,0)*32)</f>
        <v>0</v>
      </c>
      <c r="F4" s="11">
        <v>1.35</v>
      </c>
      <c r="G4" s="67">
        <f>(D4*F4)+(E4*2)</f>
        <v>0</v>
      </c>
      <c r="L4" s="22"/>
    </row>
    <row r="5" spans="1:12">
      <c r="A5" s="15" t="s">
        <v>37</v>
      </c>
      <c r="B5" s="16" t="s">
        <v>38</v>
      </c>
      <c r="C5" s="53"/>
      <c r="D5" s="45">
        <f t="shared" si="0"/>
        <v>0</v>
      </c>
      <c r="E5" s="45">
        <f t="shared" si="1"/>
        <v>0</v>
      </c>
      <c r="F5" s="11">
        <v>1.3</v>
      </c>
      <c r="G5" s="67">
        <f t="shared" ref="G5:G70" si="2">(D5*F5)+(E5*2)</f>
        <v>0</v>
      </c>
      <c r="L5" s="22"/>
    </row>
    <row r="6" spans="1:12">
      <c r="A6" s="15" t="s">
        <v>39</v>
      </c>
      <c r="B6" s="16" t="s">
        <v>40</v>
      </c>
      <c r="C6" s="53"/>
      <c r="D6" s="45">
        <f t="shared" si="0"/>
        <v>0</v>
      </c>
      <c r="E6" s="45">
        <f t="shared" si="1"/>
        <v>0</v>
      </c>
      <c r="F6" s="11">
        <v>1.35</v>
      </c>
      <c r="G6" s="67">
        <f t="shared" si="2"/>
        <v>0</v>
      </c>
      <c r="L6" s="22"/>
    </row>
    <row r="7" spans="1:12">
      <c r="A7" s="15" t="s">
        <v>41</v>
      </c>
      <c r="B7" s="16" t="s">
        <v>42</v>
      </c>
      <c r="C7" s="53"/>
      <c r="D7" s="45">
        <f t="shared" si="0"/>
        <v>0</v>
      </c>
      <c r="E7" s="45">
        <f t="shared" si="1"/>
        <v>0</v>
      </c>
      <c r="F7" s="11">
        <v>1.35</v>
      </c>
      <c r="G7" s="67">
        <f t="shared" si="2"/>
        <v>0</v>
      </c>
      <c r="L7" s="22"/>
    </row>
    <row r="8" spans="1:12">
      <c r="A8" s="15" t="s">
        <v>43</v>
      </c>
      <c r="B8" s="16" t="s">
        <v>44</v>
      </c>
      <c r="C8" s="53"/>
      <c r="D8" s="45">
        <f t="shared" si="0"/>
        <v>0</v>
      </c>
      <c r="E8" s="45">
        <f t="shared" si="1"/>
        <v>0</v>
      </c>
      <c r="F8" s="11">
        <v>1.75</v>
      </c>
      <c r="G8" s="67">
        <f t="shared" si="2"/>
        <v>0</v>
      </c>
      <c r="L8" s="22"/>
    </row>
    <row r="9" spans="1:12">
      <c r="A9" s="75" t="s">
        <v>45</v>
      </c>
      <c r="B9" s="76" t="s">
        <v>46</v>
      </c>
      <c r="C9" s="77"/>
      <c r="D9" s="78">
        <f t="shared" ref="D9" si="3">ROUNDDOWN(C9/32, 0)*32</f>
        <v>0</v>
      </c>
      <c r="E9" s="78">
        <f t="shared" ref="E9" si="4">IF(C9&lt;4,ROUNDUP(C9/4,0)*4,ROUNDUP(C9/4,0)*4)-IF(C9&gt;=32,ROUNDDOWN(C9/32,0)*32)</f>
        <v>0</v>
      </c>
      <c r="F9" s="81">
        <v>2</v>
      </c>
      <c r="G9" s="67">
        <f t="shared" ref="G9" si="5">(D9*F9)+(E9*2)</f>
        <v>0</v>
      </c>
      <c r="I9" s="22"/>
      <c r="L9" s="22"/>
    </row>
    <row r="10" spans="1:12">
      <c r="A10" s="15" t="s">
        <v>47</v>
      </c>
      <c r="B10" s="16" t="s">
        <v>48</v>
      </c>
      <c r="C10" s="53"/>
      <c r="D10" s="45">
        <f t="shared" si="0"/>
        <v>0</v>
      </c>
      <c r="E10" s="45">
        <f t="shared" si="1"/>
        <v>0</v>
      </c>
      <c r="F10" s="11">
        <v>1.5</v>
      </c>
      <c r="G10" s="67">
        <f t="shared" si="2"/>
        <v>0</v>
      </c>
      <c r="L10" s="22"/>
    </row>
    <row r="11" spans="1:12">
      <c r="A11" s="15" t="s">
        <v>49</v>
      </c>
      <c r="B11" s="16" t="s">
        <v>50</v>
      </c>
      <c r="C11" s="53"/>
      <c r="D11" s="45">
        <f t="shared" si="0"/>
        <v>0</v>
      </c>
      <c r="E11" s="45">
        <f t="shared" si="1"/>
        <v>0</v>
      </c>
      <c r="F11" s="11">
        <v>1.5</v>
      </c>
      <c r="G11" s="67">
        <f t="shared" si="2"/>
        <v>0</v>
      </c>
    </row>
    <row r="12" spans="1:12">
      <c r="A12" s="15" t="s">
        <v>51</v>
      </c>
      <c r="B12" s="16" t="s">
        <v>52</v>
      </c>
      <c r="C12" s="53"/>
      <c r="D12" s="45">
        <f t="shared" si="0"/>
        <v>0</v>
      </c>
      <c r="E12" s="45">
        <f t="shared" si="1"/>
        <v>0</v>
      </c>
      <c r="F12" s="11">
        <v>1.35</v>
      </c>
      <c r="G12" s="67">
        <f t="shared" si="2"/>
        <v>0</v>
      </c>
    </row>
    <row r="13" spans="1:12">
      <c r="A13" s="15" t="s">
        <v>53</v>
      </c>
      <c r="B13" s="16" t="s">
        <v>54</v>
      </c>
      <c r="C13" s="53"/>
      <c r="D13" s="45">
        <f t="shared" si="0"/>
        <v>0</v>
      </c>
      <c r="E13" s="45">
        <f t="shared" si="1"/>
        <v>0</v>
      </c>
      <c r="F13" s="10">
        <v>1.35</v>
      </c>
      <c r="G13" s="67">
        <f t="shared" si="2"/>
        <v>0</v>
      </c>
    </row>
    <row r="14" spans="1:12">
      <c r="A14" s="15" t="s">
        <v>55</v>
      </c>
      <c r="B14" s="16" t="s">
        <v>56</v>
      </c>
      <c r="C14" s="53"/>
      <c r="D14" s="45">
        <f t="shared" si="0"/>
        <v>0</v>
      </c>
      <c r="E14" s="45">
        <f t="shared" si="1"/>
        <v>0</v>
      </c>
      <c r="F14" s="10">
        <v>1.5</v>
      </c>
      <c r="G14" s="67">
        <f t="shared" si="2"/>
        <v>0</v>
      </c>
    </row>
    <row r="15" spans="1:12">
      <c r="A15" s="15" t="s">
        <v>57</v>
      </c>
      <c r="B15" s="16" t="s">
        <v>58</v>
      </c>
      <c r="C15" s="53"/>
      <c r="D15" s="45">
        <f t="shared" si="0"/>
        <v>0</v>
      </c>
      <c r="E15" s="45">
        <f t="shared" si="1"/>
        <v>0</v>
      </c>
      <c r="F15" s="10">
        <v>1.35</v>
      </c>
      <c r="G15" s="67">
        <f t="shared" si="2"/>
        <v>0</v>
      </c>
    </row>
    <row r="16" spans="1:12">
      <c r="A16" s="15" t="s">
        <v>59</v>
      </c>
      <c r="B16" s="16" t="s">
        <v>60</v>
      </c>
      <c r="C16" s="53"/>
      <c r="D16" s="45">
        <f t="shared" si="0"/>
        <v>0</v>
      </c>
      <c r="E16" s="45">
        <f t="shared" si="1"/>
        <v>0</v>
      </c>
      <c r="F16" s="10">
        <v>1.35</v>
      </c>
      <c r="G16" s="67">
        <f t="shared" si="2"/>
        <v>0</v>
      </c>
    </row>
    <row r="17" spans="1:9">
      <c r="A17" s="15" t="s">
        <v>61</v>
      </c>
      <c r="B17" s="16" t="s">
        <v>62</v>
      </c>
      <c r="C17" s="53"/>
      <c r="D17" s="45">
        <f t="shared" si="0"/>
        <v>0</v>
      </c>
      <c r="E17" s="45">
        <f t="shared" si="1"/>
        <v>0</v>
      </c>
      <c r="F17" s="10">
        <v>1.35</v>
      </c>
      <c r="G17" s="67">
        <f t="shared" si="2"/>
        <v>0</v>
      </c>
    </row>
    <row r="18" spans="1:9">
      <c r="A18" s="75" t="s">
        <v>63</v>
      </c>
      <c r="B18" s="76" t="s">
        <v>64</v>
      </c>
      <c r="C18" s="77"/>
      <c r="D18" s="78">
        <f t="shared" ref="D18" si="6">ROUNDDOWN(C18/32, 0)*32</f>
        <v>0</v>
      </c>
      <c r="E18" s="78">
        <f t="shared" ref="E18" si="7">IF(C18&lt;4,ROUNDUP(C18/4,0)*4,ROUNDUP(C18/4,0)*4)-IF(C18&gt;=32,ROUNDDOWN(C18/32,0)*32)</f>
        <v>0</v>
      </c>
      <c r="F18" s="79">
        <v>1.5</v>
      </c>
      <c r="G18" s="80">
        <f t="shared" ref="G18" si="8">(D18*F18)+(E18*2)</f>
        <v>0</v>
      </c>
      <c r="I18" s="22"/>
    </row>
    <row r="19" spans="1:9">
      <c r="A19" s="15" t="s">
        <v>65</v>
      </c>
      <c r="B19" s="16" t="s">
        <v>66</v>
      </c>
      <c r="C19" s="53"/>
      <c r="D19" s="45">
        <f t="shared" si="0"/>
        <v>0</v>
      </c>
      <c r="E19" s="45">
        <f t="shared" si="1"/>
        <v>0</v>
      </c>
      <c r="F19" s="10">
        <v>1.3</v>
      </c>
      <c r="G19" s="67">
        <f t="shared" si="2"/>
        <v>0</v>
      </c>
    </row>
    <row r="20" spans="1:9">
      <c r="A20" s="15" t="s">
        <v>67</v>
      </c>
      <c r="B20" s="16" t="s">
        <v>68</v>
      </c>
      <c r="C20" s="53"/>
      <c r="D20" s="45">
        <f t="shared" si="0"/>
        <v>0</v>
      </c>
      <c r="E20" s="45">
        <f t="shared" si="1"/>
        <v>0</v>
      </c>
      <c r="F20" s="10">
        <v>1.35</v>
      </c>
      <c r="G20" s="67">
        <f t="shared" si="2"/>
        <v>0</v>
      </c>
    </row>
    <row r="21" spans="1:9">
      <c r="A21" s="15" t="s">
        <v>69</v>
      </c>
      <c r="B21" s="16" t="s">
        <v>70</v>
      </c>
      <c r="C21" s="53"/>
      <c r="D21" s="45">
        <f t="shared" si="0"/>
        <v>0</v>
      </c>
      <c r="E21" s="45">
        <f t="shared" si="1"/>
        <v>0</v>
      </c>
      <c r="F21" s="10">
        <v>1.3</v>
      </c>
      <c r="G21" s="67">
        <f t="shared" si="2"/>
        <v>0</v>
      </c>
    </row>
    <row r="22" spans="1:9">
      <c r="A22" s="15" t="s">
        <v>71</v>
      </c>
      <c r="B22" s="16" t="s">
        <v>72</v>
      </c>
      <c r="C22" s="53"/>
      <c r="D22" s="45">
        <f t="shared" si="0"/>
        <v>0</v>
      </c>
      <c r="E22" s="45">
        <f t="shared" si="1"/>
        <v>0</v>
      </c>
      <c r="F22" s="10">
        <v>1.3</v>
      </c>
      <c r="G22" s="67">
        <f t="shared" si="2"/>
        <v>0</v>
      </c>
    </row>
    <row r="23" spans="1:9">
      <c r="A23" s="15" t="s">
        <v>73</v>
      </c>
      <c r="B23" s="16" t="s">
        <v>74</v>
      </c>
      <c r="C23" s="53"/>
      <c r="D23" s="45">
        <f t="shared" si="0"/>
        <v>0</v>
      </c>
      <c r="E23" s="45">
        <f t="shared" si="1"/>
        <v>0</v>
      </c>
      <c r="F23" s="10">
        <v>1.35</v>
      </c>
      <c r="G23" s="67">
        <f t="shared" si="2"/>
        <v>0</v>
      </c>
    </row>
    <row r="24" spans="1:9">
      <c r="A24" s="15" t="s">
        <v>75</v>
      </c>
      <c r="B24" s="16" t="s">
        <v>76</v>
      </c>
      <c r="C24" s="53"/>
      <c r="D24" s="45">
        <f t="shared" si="0"/>
        <v>0</v>
      </c>
      <c r="E24" s="45">
        <f t="shared" si="1"/>
        <v>0</v>
      </c>
      <c r="F24" s="10">
        <v>1.3</v>
      </c>
      <c r="G24" s="67">
        <f t="shared" si="2"/>
        <v>0</v>
      </c>
    </row>
    <row r="25" spans="1:9">
      <c r="A25" s="15" t="s">
        <v>77</v>
      </c>
      <c r="B25" s="16" t="s">
        <v>78</v>
      </c>
      <c r="C25" s="53"/>
      <c r="D25" s="45">
        <f t="shared" si="0"/>
        <v>0</v>
      </c>
      <c r="E25" s="45">
        <f t="shared" si="1"/>
        <v>0</v>
      </c>
      <c r="F25" s="10">
        <v>1.3</v>
      </c>
      <c r="G25" s="67">
        <f t="shared" si="2"/>
        <v>0</v>
      </c>
    </row>
    <row r="26" spans="1:9">
      <c r="A26" s="46" t="s">
        <v>79</v>
      </c>
      <c r="B26" s="16" t="s">
        <v>80</v>
      </c>
      <c r="C26" s="53"/>
      <c r="D26" s="45">
        <f t="shared" si="0"/>
        <v>0</v>
      </c>
      <c r="E26" s="45">
        <f t="shared" si="1"/>
        <v>0</v>
      </c>
      <c r="F26" s="10">
        <v>1.3</v>
      </c>
      <c r="G26" s="67">
        <f t="shared" si="2"/>
        <v>0</v>
      </c>
    </row>
    <row r="27" spans="1:9">
      <c r="A27" s="83" t="s">
        <v>81</v>
      </c>
      <c r="B27" s="76" t="s">
        <v>82</v>
      </c>
      <c r="C27" s="77"/>
      <c r="D27" s="78">
        <f t="shared" ref="D27" si="9">ROUNDDOWN(C27/32, 0)*32</f>
        <v>0</v>
      </c>
      <c r="E27" s="78">
        <f t="shared" ref="E27" si="10">IF(C27&lt;4,ROUNDUP(C27/4,0)*4,ROUNDUP(C27/4,0)*4)-IF(C27&gt;=32,ROUNDDOWN(C27/32,0)*32)</f>
        <v>0</v>
      </c>
      <c r="F27" s="79">
        <v>1.35</v>
      </c>
      <c r="G27" s="80">
        <f t="shared" ref="G27" si="11">(D27*F27)+(E27*2)</f>
        <v>0</v>
      </c>
      <c r="I27" s="22"/>
    </row>
    <row r="28" spans="1:9">
      <c r="A28" s="15" t="s">
        <v>83</v>
      </c>
      <c r="B28" s="16" t="s">
        <v>84</v>
      </c>
      <c r="C28" s="53"/>
      <c r="D28" s="45">
        <f t="shared" si="0"/>
        <v>0</v>
      </c>
      <c r="E28" s="45">
        <f t="shared" si="1"/>
        <v>0</v>
      </c>
      <c r="F28" s="10">
        <v>1.35</v>
      </c>
      <c r="G28" s="67">
        <f t="shared" si="2"/>
        <v>0</v>
      </c>
    </row>
    <row r="29" spans="1:9">
      <c r="A29" s="15" t="s">
        <v>85</v>
      </c>
      <c r="B29" s="16" t="s">
        <v>86</v>
      </c>
      <c r="C29" s="53"/>
      <c r="D29" s="45">
        <f t="shared" si="0"/>
        <v>0</v>
      </c>
      <c r="E29" s="45">
        <f t="shared" si="1"/>
        <v>0</v>
      </c>
      <c r="F29" s="10">
        <v>1.35</v>
      </c>
      <c r="G29" s="67">
        <f t="shared" si="2"/>
        <v>0</v>
      </c>
    </row>
    <row r="30" spans="1:9">
      <c r="A30" s="15" t="s">
        <v>87</v>
      </c>
      <c r="B30" s="16" t="s">
        <v>88</v>
      </c>
      <c r="C30" s="53"/>
      <c r="D30" s="45">
        <f t="shared" si="0"/>
        <v>0</v>
      </c>
      <c r="E30" s="45">
        <f t="shared" si="1"/>
        <v>0</v>
      </c>
      <c r="F30" s="10">
        <v>1.35</v>
      </c>
      <c r="G30" s="67">
        <f t="shared" si="2"/>
        <v>0</v>
      </c>
    </row>
    <row r="31" spans="1:9">
      <c r="A31" s="15" t="s">
        <v>89</v>
      </c>
      <c r="B31" s="16" t="s">
        <v>90</v>
      </c>
      <c r="C31" s="53"/>
      <c r="D31" s="45">
        <f t="shared" si="0"/>
        <v>0</v>
      </c>
      <c r="E31" s="45">
        <f t="shared" si="1"/>
        <v>0</v>
      </c>
      <c r="F31" s="10">
        <v>1.35</v>
      </c>
      <c r="G31" s="67">
        <f t="shared" si="2"/>
        <v>0</v>
      </c>
    </row>
    <row r="32" spans="1:9">
      <c r="A32" s="15" t="s">
        <v>91</v>
      </c>
      <c r="B32" s="16" t="s">
        <v>92</v>
      </c>
      <c r="C32" s="53"/>
      <c r="D32" s="45">
        <f t="shared" si="0"/>
        <v>0</v>
      </c>
      <c r="E32" s="45">
        <f t="shared" si="1"/>
        <v>0</v>
      </c>
      <c r="F32" s="10">
        <v>1.35</v>
      </c>
      <c r="G32" s="67">
        <f t="shared" si="2"/>
        <v>0</v>
      </c>
    </row>
    <row r="33" spans="1:7">
      <c r="A33" s="15" t="s">
        <v>93</v>
      </c>
      <c r="B33" s="16" t="s">
        <v>94</v>
      </c>
      <c r="C33" s="53"/>
      <c r="D33" s="45">
        <f t="shared" si="0"/>
        <v>0</v>
      </c>
      <c r="E33" s="45">
        <f t="shared" si="1"/>
        <v>0</v>
      </c>
      <c r="F33" s="10">
        <v>1.35</v>
      </c>
      <c r="G33" s="67">
        <f t="shared" si="2"/>
        <v>0</v>
      </c>
    </row>
    <row r="34" spans="1:7">
      <c r="A34" s="15" t="s">
        <v>95</v>
      </c>
      <c r="B34" s="16" t="s">
        <v>96</v>
      </c>
      <c r="C34" s="53"/>
      <c r="D34" s="45">
        <f t="shared" si="0"/>
        <v>0</v>
      </c>
      <c r="E34" s="45">
        <f t="shared" si="1"/>
        <v>0</v>
      </c>
      <c r="F34" s="10">
        <v>1.5</v>
      </c>
      <c r="G34" s="67">
        <f t="shared" si="2"/>
        <v>0</v>
      </c>
    </row>
    <row r="35" spans="1:7">
      <c r="A35" s="15" t="s">
        <v>97</v>
      </c>
      <c r="B35" s="16" t="s">
        <v>98</v>
      </c>
      <c r="C35" s="53"/>
      <c r="D35" s="45">
        <f t="shared" si="0"/>
        <v>0</v>
      </c>
      <c r="E35" s="45">
        <f t="shared" si="1"/>
        <v>0</v>
      </c>
      <c r="F35" s="10">
        <v>1.5</v>
      </c>
      <c r="G35" s="67">
        <f t="shared" si="2"/>
        <v>0</v>
      </c>
    </row>
    <row r="36" spans="1:7">
      <c r="A36" s="15" t="s">
        <v>99</v>
      </c>
      <c r="B36" s="16" t="s">
        <v>100</v>
      </c>
      <c r="C36" s="53"/>
      <c r="D36" s="45">
        <f t="shared" si="0"/>
        <v>0</v>
      </c>
      <c r="E36" s="45">
        <f t="shared" si="1"/>
        <v>0</v>
      </c>
      <c r="F36" s="10">
        <v>1.75</v>
      </c>
      <c r="G36" s="67">
        <f t="shared" si="2"/>
        <v>0</v>
      </c>
    </row>
    <row r="37" spans="1:7">
      <c r="A37" s="15" t="s">
        <v>101</v>
      </c>
      <c r="B37" s="16" t="s">
        <v>102</v>
      </c>
      <c r="C37" s="53"/>
      <c r="D37" s="45">
        <f t="shared" si="0"/>
        <v>0</v>
      </c>
      <c r="E37" s="45">
        <f t="shared" si="1"/>
        <v>0</v>
      </c>
      <c r="F37" s="10">
        <v>1.3</v>
      </c>
      <c r="G37" s="67">
        <f t="shared" si="2"/>
        <v>0</v>
      </c>
    </row>
    <row r="38" spans="1:7">
      <c r="A38" s="15" t="s">
        <v>103</v>
      </c>
      <c r="B38" s="16" t="s">
        <v>104</v>
      </c>
      <c r="C38" s="53"/>
      <c r="D38" s="45">
        <f t="shared" si="0"/>
        <v>0</v>
      </c>
      <c r="E38" s="45">
        <f t="shared" si="1"/>
        <v>0</v>
      </c>
      <c r="F38" s="10">
        <v>1.35</v>
      </c>
      <c r="G38" s="67">
        <f t="shared" si="2"/>
        <v>0</v>
      </c>
    </row>
    <row r="39" spans="1:7">
      <c r="A39" s="15" t="s">
        <v>105</v>
      </c>
      <c r="B39" s="16" t="s">
        <v>106</v>
      </c>
      <c r="C39" s="53"/>
      <c r="D39" s="45">
        <f t="shared" si="0"/>
        <v>0</v>
      </c>
      <c r="E39" s="45">
        <f t="shared" si="1"/>
        <v>0</v>
      </c>
      <c r="F39" s="10">
        <v>1.35</v>
      </c>
      <c r="G39" s="67">
        <f t="shared" si="2"/>
        <v>0</v>
      </c>
    </row>
    <row r="40" spans="1:7">
      <c r="A40" s="15" t="s">
        <v>107</v>
      </c>
      <c r="B40" s="16" t="s">
        <v>108</v>
      </c>
      <c r="C40" s="53"/>
      <c r="D40" s="45">
        <f t="shared" si="0"/>
        <v>0</v>
      </c>
      <c r="E40" s="45">
        <f t="shared" si="1"/>
        <v>0</v>
      </c>
      <c r="F40" s="10">
        <v>1.35</v>
      </c>
      <c r="G40" s="67">
        <f t="shared" si="2"/>
        <v>0</v>
      </c>
    </row>
    <row r="41" spans="1:7">
      <c r="A41" s="15" t="s">
        <v>109</v>
      </c>
      <c r="B41" s="16" t="s">
        <v>110</v>
      </c>
      <c r="C41" s="53"/>
      <c r="D41" s="45">
        <f t="shared" si="0"/>
        <v>0</v>
      </c>
      <c r="E41" s="45">
        <f t="shared" si="1"/>
        <v>0</v>
      </c>
      <c r="F41" s="10">
        <v>1.3</v>
      </c>
      <c r="G41" s="67">
        <f t="shared" si="2"/>
        <v>0</v>
      </c>
    </row>
    <row r="42" spans="1:7">
      <c r="A42" s="15" t="s">
        <v>111</v>
      </c>
      <c r="B42" s="16" t="s">
        <v>112</v>
      </c>
      <c r="C42" s="53"/>
      <c r="D42" s="45">
        <f t="shared" si="0"/>
        <v>0</v>
      </c>
      <c r="E42" s="45">
        <f t="shared" si="1"/>
        <v>0</v>
      </c>
      <c r="F42" s="10">
        <v>1.3</v>
      </c>
      <c r="G42" s="67">
        <f t="shared" si="2"/>
        <v>0</v>
      </c>
    </row>
    <row r="43" spans="1:7">
      <c r="A43" s="15" t="s">
        <v>113</v>
      </c>
      <c r="B43" s="16" t="s">
        <v>114</v>
      </c>
      <c r="C43" s="53"/>
      <c r="D43" s="45">
        <f t="shared" si="0"/>
        <v>0</v>
      </c>
      <c r="E43" s="45">
        <f t="shared" si="1"/>
        <v>0</v>
      </c>
      <c r="F43" s="10">
        <v>1.5</v>
      </c>
      <c r="G43" s="67">
        <f t="shared" si="2"/>
        <v>0</v>
      </c>
    </row>
    <row r="44" spans="1:7">
      <c r="A44" s="46" t="s">
        <v>115</v>
      </c>
      <c r="B44" s="16" t="s">
        <v>116</v>
      </c>
      <c r="C44" s="53"/>
      <c r="D44" s="45">
        <f t="shared" si="0"/>
        <v>0</v>
      </c>
      <c r="E44" s="45">
        <f t="shared" si="1"/>
        <v>0</v>
      </c>
      <c r="F44" s="10">
        <v>1.35</v>
      </c>
      <c r="G44" s="67">
        <f t="shared" si="2"/>
        <v>0</v>
      </c>
    </row>
    <row r="45" spans="1:7">
      <c r="A45" s="15" t="s">
        <v>117</v>
      </c>
      <c r="B45" s="16" t="s">
        <v>118</v>
      </c>
      <c r="C45" s="53"/>
      <c r="D45" s="45">
        <f t="shared" si="0"/>
        <v>0</v>
      </c>
      <c r="E45" s="45">
        <f t="shared" si="1"/>
        <v>0</v>
      </c>
      <c r="F45" s="10">
        <v>1.3</v>
      </c>
      <c r="G45" s="67">
        <f t="shared" si="2"/>
        <v>0</v>
      </c>
    </row>
    <row r="46" spans="1:7">
      <c r="A46" s="15" t="s">
        <v>119</v>
      </c>
      <c r="B46" s="16" t="s">
        <v>120</v>
      </c>
      <c r="C46" s="53"/>
      <c r="D46" s="45">
        <f t="shared" si="0"/>
        <v>0</v>
      </c>
      <c r="E46" s="45">
        <f t="shared" si="1"/>
        <v>0</v>
      </c>
      <c r="F46" s="10">
        <v>1.35</v>
      </c>
      <c r="G46" s="67">
        <f t="shared" si="2"/>
        <v>0</v>
      </c>
    </row>
    <row r="47" spans="1:7">
      <c r="A47" s="15" t="s">
        <v>121</v>
      </c>
      <c r="B47" s="16" t="s">
        <v>122</v>
      </c>
      <c r="C47" s="53"/>
      <c r="D47" s="45">
        <f t="shared" si="0"/>
        <v>0</v>
      </c>
      <c r="E47" s="45">
        <f t="shared" si="1"/>
        <v>0</v>
      </c>
      <c r="F47" s="10">
        <v>1.3</v>
      </c>
      <c r="G47" s="67">
        <f t="shared" si="2"/>
        <v>0</v>
      </c>
    </row>
    <row r="48" spans="1:7">
      <c r="A48" s="15" t="s">
        <v>123</v>
      </c>
      <c r="B48" s="16" t="s">
        <v>124</v>
      </c>
      <c r="C48" s="53"/>
      <c r="D48" s="45">
        <f t="shared" si="0"/>
        <v>0</v>
      </c>
      <c r="E48" s="45">
        <f t="shared" si="1"/>
        <v>0</v>
      </c>
      <c r="F48" s="10">
        <v>1.35</v>
      </c>
      <c r="G48" s="67">
        <f t="shared" si="2"/>
        <v>0</v>
      </c>
    </row>
    <row r="49" spans="1:7">
      <c r="A49" s="15" t="s">
        <v>125</v>
      </c>
      <c r="B49" s="16" t="s">
        <v>126</v>
      </c>
      <c r="C49" s="53"/>
      <c r="D49" s="45">
        <f t="shared" si="0"/>
        <v>0</v>
      </c>
      <c r="E49" s="45">
        <f t="shared" si="1"/>
        <v>0</v>
      </c>
      <c r="F49" s="10">
        <v>1.5</v>
      </c>
      <c r="G49" s="67">
        <f t="shared" si="2"/>
        <v>0</v>
      </c>
    </row>
    <row r="50" spans="1:7">
      <c r="A50" s="15" t="s">
        <v>127</v>
      </c>
      <c r="B50" s="16" t="s">
        <v>128</v>
      </c>
      <c r="C50" s="53"/>
      <c r="D50" s="45">
        <f t="shared" si="0"/>
        <v>0</v>
      </c>
      <c r="E50" s="45">
        <f t="shared" si="1"/>
        <v>0</v>
      </c>
      <c r="F50" s="10">
        <v>1.75</v>
      </c>
      <c r="G50" s="67">
        <f t="shared" si="2"/>
        <v>0</v>
      </c>
    </row>
    <row r="51" spans="1:7" ht="13.5" thickBot="1">
      <c r="A51" s="15" t="s">
        <v>129</v>
      </c>
      <c r="B51" s="16" t="s">
        <v>130</v>
      </c>
      <c r="C51" s="53"/>
      <c r="D51" s="45">
        <f t="shared" ref="D51" si="12">ROUNDDOWN(C51/32, 0)*32</f>
        <v>0</v>
      </c>
      <c r="E51" s="45">
        <f t="shared" ref="E51" si="13">IF(C51&lt;4,ROUNDUP(C51/4,0)*4,ROUNDUP(C51/4,0)*4)-IF(C51&gt;=32,ROUNDDOWN(C51/32,0)*32)</f>
        <v>0</v>
      </c>
      <c r="F51" s="10">
        <v>2</v>
      </c>
      <c r="G51" s="67">
        <f t="shared" si="2"/>
        <v>0</v>
      </c>
    </row>
    <row r="52" spans="1:7" ht="14.25" thickTop="1" thickBot="1">
      <c r="A52" s="110" t="s">
        <v>131</v>
      </c>
      <c r="B52" s="111"/>
      <c r="C52" s="111"/>
      <c r="D52" s="111"/>
      <c r="E52" s="111"/>
      <c r="F52" s="111"/>
      <c r="G52" s="112"/>
    </row>
    <row r="53" spans="1:7" ht="13.5" thickTop="1">
      <c r="A53" s="15" t="s">
        <v>132</v>
      </c>
      <c r="B53" s="16" t="s">
        <v>133</v>
      </c>
      <c r="C53" s="53"/>
      <c r="D53" s="45">
        <f>ROUNDDOWN(C53/32, 0)*32</f>
        <v>0</v>
      </c>
      <c r="E53" s="45">
        <f>IF(C53&lt;4,ROUNDUP(C53/4,0)*4,ROUNDUP(C53/4,0)*4)-IF(C53&gt;=32,ROUNDDOWN(C53/32,0)*32)</f>
        <v>0</v>
      </c>
      <c r="F53" s="10">
        <v>1.3</v>
      </c>
      <c r="G53" s="67">
        <f>(D53*F53)+(E53*2)</f>
        <v>0</v>
      </c>
    </row>
    <row r="54" spans="1:7">
      <c r="A54" s="15" t="s">
        <v>134</v>
      </c>
      <c r="B54" s="16" t="s">
        <v>135</v>
      </c>
      <c r="C54" s="53"/>
      <c r="D54" s="45">
        <f t="shared" si="0"/>
        <v>0</v>
      </c>
      <c r="E54" s="45">
        <f t="shared" si="1"/>
        <v>0</v>
      </c>
      <c r="F54" s="10">
        <v>1.5</v>
      </c>
      <c r="G54" s="67">
        <f t="shared" si="2"/>
        <v>0</v>
      </c>
    </row>
    <row r="55" spans="1:7">
      <c r="A55" s="15" t="s">
        <v>136</v>
      </c>
      <c r="B55" s="16" t="s">
        <v>137</v>
      </c>
      <c r="C55" s="53"/>
      <c r="D55" s="45">
        <f t="shared" ref="D55:D100" si="14">ROUNDDOWN(C55/32, 0)*32</f>
        <v>0</v>
      </c>
      <c r="E55" s="45">
        <f t="shared" si="1"/>
        <v>0</v>
      </c>
      <c r="F55" s="10">
        <v>1.3</v>
      </c>
      <c r="G55" s="67">
        <f t="shared" si="2"/>
        <v>0</v>
      </c>
    </row>
    <row r="56" spans="1:7">
      <c r="A56" s="15" t="s">
        <v>138</v>
      </c>
      <c r="B56" s="16" t="s">
        <v>139</v>
      </c>
      <c r="C56" s="54"/>
      <c r="D56" s="45">
        <f t="shared" si="14"/>
        <v>0</v>
      </c>
      <c r="E56" s="45">
        <f t="shared" si="1"/>
        <v>0</v>
      </c>
      <c r="F56" s="10">
        <v>1.35</v>
      </c>
      <c r="G56" s="67">
        <f t="shared" si="2"/>
        <v>0</v>
      </c>
    </row>
    <row r="57" spans="1:7">
      <c r="A57" s="15" t="s">
        <v>140</v>
      </c>
      <c r="B57" s="16" t="s">
        <v>141</v>
      </c>
      <c r="C57" s="54"/>
      <c r="D57" s="45">
        <f t="shared" si="14"/>
        <v>0</v>
      </c>
      <c r="E57" s="45">
        <f t="shared" si="1"/>
        <v>0</v>
      </c>
      <c r="F57" s="10">
        <v>1.75</v>
      </c>
      <c r="G57" s="67">
        <f t="shared" si="2"/>
        <v>0</v>
      </c>
    </row>
    <row r="58" spans="1:7">
      <c r="A58" s="15" t="s">
        <v>142</v>
      </c>
      <c r="B58" s="16" t="s">
        <v>143</v>
      </c>
      <c r="C58" s="54"/>
      <c r="D58" s="45">
        <f t="shared" si="14"/>
        <v>0</v>
      </c>
      <c r="E58" s="45">
        <f t="shared" si="1"/>
        <v>0</v>
      </c>
      <c r="F58" s="10">
        <v>1.35</v>
      </c>
      <c r="G58" s="67">
        <f t="shared" si="2"/>
        <v>0</v>
      </c>
    </row>
    <row r="59" spans="1:7">
      <c r="A59" s="15" t="s">
        <v>144</v>
      </c>
      <c r="B59" s="16" t="s">
        <v>145</v>
      </c>
      <c r="C59" s="54"/>
      <c r="D59" s="45">
        <f t="shared" si="14"/>
        <v>0</v>
      </c>
      <c r="E59" s="45">
        <f t="shared" si="1"/>
        <v>0</v>
      </c>
      <c r="F59" s="10">
        <v>2.15</v>
      </c>
      <c r="G59" s="67">
        <f>(D59*F59)+(E59*2.15)</f>
        <v>0</v>
      </c>
    </row>
    <row r="60" spans="1:7">
      <c r="A60" s="15" t="s">
        <v>146</v>
      </c>
      <c r="B60" s="16" t="s">
        <v>147</v>
      </c>
      <c r="C60" s="54"/>
      <c r="D60" s="45">
        <f t="shared" si="14"/>
        <v>0</v>
      </c>
      <c r="E60" s="45">
        <f t="shared" si="1"/>
        <v>0</v>
      </c>
      <c r="F60" s="10">
        <v>1.5</v>
      </c>
      <c r="G60" s="67">
        <f t="shared" si="2"/>
        <v>0</v>
      </c>
    </row>
    <row r="61" spans="1:7">
      <c r="A61" s="15" t="s">
        <v>148</v>
      </c>
      <c r="B61" s="16" t="s">
        <v>149</v>
      </c>
      <c r="C61" s="54"/>
      <c r="D61" s="45">
        <f t="shared" si="14"/>
        <v>0</v>
      </c>
      <c r="E61" s="45">
        <f t="shared" si="1"/>
        <v>0</v>
      </c>
      <c r="F61" s="10">
        <v>1.5</v>
      </c>
      <c r="G61" s="67">
        <f t="shared" si="2"/>
        <v>0</v>
      </c>
    </row>
    <row r="62" spans="1:7">
      <c r="A62" s="15" t="s">
        <v>150</v>
      </c>
      <c r="B62" s="16" t="s">
        <v>151</v>
      </c>
      <c r="C62" s="54"/>
      <c r="D62" s="45">
        <f t="shared" si="14"/>
        <v>0</v>
      </c>
      <c r="E62" s="45">
        <f t="shared" si="1"/>
        <v>0</v>
      </c>
      <c r="F62" s="10">
        <v>1.35</v>
      </c>
      <c r="G62" s="67">
        <f t="shared" si="2"/>
        <v>0</v>
      </c>
    </row>
    <row r="63" spans="1:7">
      <c r="A63" s="46" t="s">
        <v>152</v>
      </c>
      <c r="B63" s="16" t="s">
        <v>153</v>
      </c>
      <c r="C63" s="54"/>
      <c r="D63" s="45">
        <f t="shared" si="14"/>
        <v>0</v>
      </c>
      <c r="E63" s="45">
        <f t="shared" si="1"/>
        <v>0</v>
      </c>
      <c r="F63" s="10">
        <v>1.35</v>
      </c>
      <c r="G63" s="67">
        <f t="shared" si="2"/>
        <v>0</v>
      </c>
    </row>
    <row r="64" spans="1:7">
      <c r="A64" s="19" t="s">
        <v>154</v>
      </c>
      <c r="B64" s="20" t="s">
        <v>155</v>
      </c>
      <c r="C64" s="54"/>
      <c r="D64" s="45">
        <f t="shared" si="14"/>
        <v>0</v>
      </c>
      <c r="E64" s="45">
        <f t="shared" si="1"/>
        <v>0</v>
      </c>
      <c r="F64" s="11">
        <v>1.3</v>
      </c>
      <c r="G64" s="67">
        <f t="shared" si="2"/>
        <v>0</v>
      </c>
    </row>
    <row r="65" spans="1:9">
      <c r="A65" s="15" t="s">
        <v>156</v>
      </c>
      <c r="B65" s="16" t="s">
        <v>157</v>
      </c>
      <c r="C65" s="54"/>
      <c r="D65" s="45">
        <f t="shared" si="14"/>
        <v>0</v>
      </c>
      <c r="E65" s="45">
        <f t="shared" si="1"/>
        <v>0</v>
      </c>
      <c r="F65" s="11">
        <v>1.3</v>
      </c>
      <c r="G65" s="67">
        <f t="shared" si="2"/>
        <v>0</v>
      </c>
    </row>
    <row r="66" spans="1:9">
      <c r="A66" s="15" t="s">
        <v>158</v>
      </c>
      <c r="B66" s="16" t="s">
        <v>159</v>
      </c>
      <c r="C66" s="54"/>
      <c r="D66" s="45">
        <f t="shared" si="14"/>
        <v>0</v>
      </c>
      <c r="E66" s="45">
        <f t="shared" si="1"/>
        <v>0</v>
      </c>
      <c r="F66" s="11">
        <v>1.35</v>
      </c>
      <c r="G66" s="67">
        <f t="shared" si="2"/>
        <v>0</v>
      </c>
    </row>
    <row r="67" spans="1:9">
      <c r="A67" s="15" t="s">
        <v>160</v>
      </c>
      <c r="B67" s="16" t="s">
        <v>161</v>
      </c>
      <c r="C67" s="54"/>
      <c r="D67" s="45">
        <f t="shared" si="14"/>
        <v>0</v>
      </c>
      <c r="E67" s="45">
        <f t="shared" si="1"/>
        <v>0</v>
      </c>
      <c r="F67" s="11">
        <v>1.3</v>
      </c>
      <c r="G67" s="67">
        <f t="shared" si="2"/>
        <v>0</v>
      </c>
    </row>
    <row r="68" spans="1:9">
      <c r="A68" s="15" t="s">
        <v>162</v>
      </c>
      <c r="B68" s="16" t="s">
        <v>163</v>
      </c>
      <c r="C68" s="54"/>
      <c r="D68" s="45">
        <f t="shared" si="14"/>
        <v>0</v>
      </c>
      <c r="E68" s="45">
        <f t="shared" si="1"/>
        <v>0</v>
      </c>
      <c r="F68" s="11">
        <v>1.3</v>
      </c>
      <c r="G68" s="67">
        <f t="shared" si="2"/>
        <v>0</v>
      </c>
    </row>
    <row r="69" spans="1:9">
      <c r="A69" s="15" t="s">
        <v>164</v>
      </c>
      <c r="B69" s="47" t="s">
        <v>165</v>
      </c>
      <c r="C69" s="54"/>
      <c r="D69" s="45">
        <f t="shared" si="14"/>
        <v>0</v>
      </c>
      <c r="E69" s="45">
        <f t="shared" si="1"/>
        <v>0</v>
      </c>
      <c r="F69" s="11">
        <v>1.35</v>
      </c>
      <c r="G69" s="67">
        <f t="shared" si="2"/>
        <v>0</v>
      </c>
    </row>
    <row r="70" spans="1:9">
      <c r="A70" s="15" t="s">
        <v>166</v>
      </c>
      <c r="B70" s="47" t="s">
        <v>167</v>
      </c>
      <c r="C70" s="54"/>
      <c r="D70" s="45">
        <f t="shared" si="14"/>
        <v>0</v>
      </c>
      <c r="E70" s="45">
        <f t="shared" ref="E70:E134" si="15">IF(C70&lt;4,ROUNDUP(C70/4,0)*4,ROUNDUP(C70/4,0)*4)-IF(C70&gt;=32,ROUNDDOWN(C70/32,0)*32)</f>
        <v>0</v>
      </c>
      <c r="F70" s="11">
        <v>1.35</v>
      </c>
      <c r="G70" s="67">
        <f t="shared" si="2"/>
        <v>0</v>
      </c>
    </row>
    <row r="71" spans="1:9">
      <c r="A71" s="15" t="s">
        <v>168</v>
      </c>
      <c r="B71" s="16" t="s">
        <v>169</v>
      </c>
      <c r="C71" s="54"/>
      <c r="D71" s="45">
        <f t="shared" si="14"/>
        <v>0</v>
      </c>
      <c r="E71" s="45">
        <f t="shared" si="15"/>
        <v>0</v>
      </c>
      <c r="F71" s="11">
        <v>1.3</v>
      </c>
      <c r="G71" s="67">
        <f t="shared" ref="G71:G135" si="16">(D71*F71)+(E71*2)</f>
        <v>0</v>
      </c>
      <c r="I71" s="22"/>
    </row>
    <row r="72" spans="1:9">
      <c r="A72" s="75" t="s">
        <v>170</v>
      </c>
      <c r="B72" s="76" t="s">
        <v>171</v>
      </c>
      <c r="C72" s="82"/>
      <c r="D72" s="78">
        <f t="shared" ref="D72" si="17">ROUNDDOWN(C72/32, 0)*32</f>
        <v>0</v>
      </c>
      <c r="E72" s="78">
        <f t="shared" ref="E72" si="18">IF(C72&lt;4,ROUNDUP(C72/4,0)*4,ROUNDUP(C72/4,0)*4)-IF(C72&gt;=32,ROUNDDOWN(C72/32,0)*32)</f>
        <v>0</v>
      </c>
      <c r="F72" s="81">
        <v>1.75</v>
      </c>
      <c r="G72" s="80">
        <f t="shared" ref="G72" si="19">(D72*F72)+(E72*2)</f>
        <v>0</v>
      </c>
    </row>
    <row r="73" spans="1:9">
      <c r="A73" s="15" t="s">
        <v>172</v>
      </c>
      <c r="B73" s="16" t="s">
        <v>173</v>
      </c>
      <c r="C73" s="54"/>
      <c r="D73" s="45">
        <f t="shared" si="14"/>
        <v>0</v>
      </c>
      <c r="E73" s="45">
        <f t="shared" si="15"/>
        <v>0</v>
      </c>
      <c r="F73" s="10">
        <v>1.5</v>
      </c>
      <c r="G73" s="67">
        <f t="shared" si="16"/>
        <v>0</v>
      </c>
    </row>
    <row r="74" spans="1:9">
      <c r="A74" s="15" t="s">
        <v>174</v>
      </c>
      <c r="B74" s="16" t="s">
        <v>175</v>
      </c>
      <c r="C74" s="54"/>
      <c r="D74" s="45">
        <f t="shared" si="14"/>
        <v>0</v>
      </c>
      <c r="E74" s="45">
        <f t="shared" si="15"/>
        <v>0</v>
      </c>
      <c r="F74" s="10">
        <v>1.75</v>
      </c>
      <c r="G74" s="67">
        <f t="shared" si="16"/>
        <v>0</v>
      </c>
    </row>
    <row r="75" spans="1:9">
      <c r="A75" s="15" t="s">
        <v>176</v>
      </c>
      <c r="B75" s="16" t="s">
        <v>177</v>
      </c>
      <c r="C75" s="54"/>
      <c r="D75" s="45">
        <f t="shared" si="14"/>
        <v>0</v>
      </c>
      <c r="E75" s="45">
        <f t="shared" si="15"/>
        <v>0</v>
      </c>
      <c r="F75" s="10">
        <v>1.3</v>
      </c>
      <c r="G75" s="67">
        <f t="shared" si="16"/>
        <v>0</v>
      </c>
    </row>
    <row r="76" spans="1:9">
      <c r="A76" s="15" t="s">
        <v>178</v>
      </c>
      <c r="B76" s="16" t="s">
        <v>179</v>
      </c>
      <c r="C76" s="54"/>
      <c r="D76" s="45">
        <f t="shared" si="14"/>
        <v>0</v>
      </c>
      <c r="E76" s="45">
        <f t="shared" si="15"/>
        <v>0</v>
      </c>
      <c r="F76" s="10">
        <v>1.3</v>
      </c>
      <c r="G76" s="67">
        <f t="shared" si="16"/>
        <v>0</v>
      </c>
    </row>
    <row r="77" spans="1:9">
      <c r="A77" s="15" t="s">
        <v>180</v>
      </c>
      <c r="B77" s="16" t="s">
        <v>181</v>
      </c>
      <c r="C77" s="54"/>
      <c r="D77" s="45">
        <f t="shared" si="14"/>
        <v>0</v>
      </c>
      <c r="E77" s="45">
        <f t="shared" si="15"/>
        <v>0</v>
      </c>
      <c r="F77" s="10">
        <v>1.35</v>
      </c>
      <c r="G77" s="67">
        <f t="shared" si="16"/>
        <v>0</v>
      </c>
    </row>
    <row r="78" spans="1:9">
      <c r="A78" s="15" t="s">
        <v>182</v>
      </c>
      <c r="B78" s="16" t="s">
        <v>183</v>
      </c>
      <c r="C78" s="54"/>
      <c r="D78" s="45">
        <f t="shared" si="14"/>
        <v>0</v>
      </c>
      <c r="E78" s="45">
        <f t="shared" si="15"/>
        <v>0</v>
      </c>
      <c r="F78" s="10">
        <v>1.3</v>
      </c>
      <c r="G78" s="67">
        <f t="shared" si="16"/>
        <v>0</v>
      </c>
    </row>
    <row r="79" spans="1:9">
      <c r="A79" s="15" t="s">
        <v>184</v>
      </c>
      <c r="B79" s="16" t="s">
        <v>185</v>
      </c>
      <c r="C79" s="54"/>
      <c r="D79" s="45">
        <f t="shared" si="14"/>
        <v>0</v>
      </c>
      <c r="E79" s="45">
        <f t="shared" si="15"/>
        <v>0</v>
      </c>
      <c r="F79" s="10">
        <v>1.35</v>
      </c>
      <c r="G79" s="67">
        <f t="shared" si="16"/>
        <v>0</v>
      </c>
    </row>
    <row r="80" spans="1:9">
      <c r="A80" s="15" t="s">
        <v>186</v>
      </c>
      <c r="B80" s="16" t="s">
        <v>187</v>
      </c>
      <c r="C80" s="54"/>
      <c r="D80" s="45">
        <f t="shared" si="14"/>
        <v>0</v>
      </c>
      <c r="E80" s="45">
        <f t="shared" si="15"/>
        <v>0</v>
      </c>
      <c r="F80" s="10">
        <v>1.3</v>
      </c>
      <c r="G80" s="67">
        <f t="shared" si="16"/>
        <v>0</v>
      </c>
    </row>
    <row r="81" spans="1:9">
      <c r="A81" s="15" t="s">
        <v>188</v>
      </c>
      <c r="B81" s="16" t="s">
        <v>189</v>
      </c>
      <c r="C81" s="54"/>
      <c r="D81" s="45">
        <f t="shared" si="14"/>
        <v>0</v>
      </c>
      <c r="E81" s="45">
        <f t="shared" si="15"/>
        <v>0</v>
      </c>
      <c r="F81" s="10">
        <v>1.3</v>
      </c>
      <c r="G81" s="67">
        <f t="shared" si="16"/>
        <v>0</v>
      </c>
    </row>
    <row r="82" spans="1:9">
      <c r="A82" s="15" t="s">
        <v>190</v>
      </c>
      <c r="B82" s="16" t="s">
        <v>191</v>
      </c>
      <c r="C82" s="54"/>
      <c r="D82" s="45">
        <f t="shared" si="14"/>
        <v>0</v>
      </c>
      <c r="E82" s="45">
        <f t="shared" si="15"/>
        <v>0</v>
      </c>
      <c r="F82" s="10">
        <v>1.5</v>
      </c>
      <c r="G82" s="67">
        <f t="shared" si="16"/>
        <v>0</v>
      </c>
    </row>
    <row r="83" spans="1:9">
      <c r="A83" s="15" t="s">
        <v>192</v>
      </c>
      <c r="B83" s="16" t="s">
        <v>193</v>
      </c>
      <c r="C83" s="54"/>
      <c r="D83" s="45">
        <f t="shared" si="14"/>
        <v>0</v>
      </c>
      <c r="E83" s="45">
        <f t="shared" si="15"/>
        <v>0</v>
      </c>
      <c r="F83" s="10">
        <v>1.35</v>
      </c>
      <c r="G83" s="67">
        <f t="shared" si="16"/>
        <v>0</v>
      </c>
    </row>
    <row r="84" spans="1:9">
      <c r="A84" s="15" t="s">
        <v>194</v>
      </c>
      <c r="B84" s="16" t="s">
        <v>195</v>
      </c>
      <c r="C84" s="54"/>
      <c r="D84" s="45">
        <f t="shared" si="14"/>
        <v>0</v>
      </c>
      <c r="E84" s="45">
        <f t="shared" si="15"/>
        <v>0</v>
      </c>
      <c r="F84" s="10">
        <v>1.5</v>
      </c>
      <c r="G84" s="67">
        <f t="shared" si="16"/>
        <v>0</v>
      </c>
    </row>
    <row r="85" spans="1:9">
      <c r="A85" s="15" t="s">
        <v>196</v>
      </c>
      <c r="B85" s="16" t="s">
        <v>197</v>
      </c>
      <c r="C85" s="54"/>
      <c r="D85" s="45">
        <f t="shared" si="14"/>
        <v>0</v>
      </c>
      <c r="E85" s="45">
        <f t="shared" si="15"/>
        <v>0</v>
      </c>
      <c r="F85" s="10">
        <v>1.5</v>
      </c>
      <c r="G85" s="67">
        <f t="shared" si="16"/>
        <v>0</v>
      </c>
    </row>
    <row r="86" spans="1:9">
      <c r="A86" s="15" t="s">
        <v>198</v>
      </c>
      <c r="B86" s="16" t="s">
        <v>199</v>
      </c>
      <c r="C86" s="54"/>
      <c r="D86" s="45">
        <f t="shared" si="14"/>
        <v>0</v>
      </c>
      <c r="E86" s="45">
        <f t="shared" si="15"/>
        <v>0</v>
      </c>
      <c r="F86" s="10">
        <v>1.3</v>
      </c>
      <c r="G86" s="67">
        <f t="shared" si="16"/>
        <v>0</v>
      </c>
    </row>
    <row r="87" spans="1:9">
      <c r="A87" s="15" t="s">
        <v>200</v>
      </c>
      <c r="B87" s="16" t="s">
        <v>201</v>
      </c>
      <c r="C87" s="54"/>
      <c r="D87" s="45">
        <f t="shared" si="14"/>
        <v>0</v>
      </c>
      <c r="E87" s="45">
        <f t="shared" si="15"/>
        <v>0</v>
      </c>
      <c r="F87" s="10">
        <v>1.35</v>
      </c>
      <c r="G87" s="67">
        <f t="shared" si="16"/>
        <v>0</v>
      </c>
    </row>
    <row r="88" spans="1:9">
      <c r="A88" s="15" t="s">
        <v>202</v>
      </c>
      <c r="B88" s="16" t="s">
        <v>203</v>
      </c>
      <c r="C88" s="54"/>
      <c r="D88" s="45">
        <f t="shared" si="14"/>
        <v>0</v>
      </c>
      <c r="E88" s="45">
        <f t="shared" si="15"/>
        <v>0</v>
      </c>
      <c r="F88" s="10">
        <v>1.3</v>
      </c>
      <c r="G88" s="67">
        <f t="shared" si="16"/>
        <v>0</v>
      </c>
      <c r="I88" s="22"/>
    </row>
    <row r="89" spans="1:9">
      <c r="A89" s="75" t="s">
        <v>204</v>
      </c>
      <c r="B89" s="76" t="s">
        <v>205</v>
      </c>
      <c r="C89" s="82"/>
      <c r="D89" s="78">
        <f t="shared" ref="D89" si="20">ROUNDDOWN(C89/32, 0)*32</f>
        <v>0</v>
      </c>
      <c r="E89" s="78">
        <f t="shared" ref="E89" si="21">IF(C89&lt;4,ROUNDUP(C89/4,0)*4,ROUNDUP(C89/4,0)*4)-IF(C89&gt;=32,ROUNDDOWN(C89/32,0)*32)</f>
        <v>0</v>
      </c>
      <c r="F89" s="79">
        <v>1.3</v>
      </c>
      <c r="G89" s="80">
        <f t="shared" ref="G89" si="22">(D89*F89)+(E89*2)</f>
        <v>0</v>
      </c>
      <c r="I89" s="22"/>
    </row>
    <row r="90" spans="1:9">
      <c r="A90" s="15" t="s">
        <v>206</v>
      </c>
      <c r="B90" s="16" t="s">
        <v>207</v>
      </c>
      <c r="C90" s="54"/>
      <c r="D90" s="45">
        <f t="shared" si="14"/>
        <v>0</v>
      </c>
      <c r="E90" s="45">
        <f t="shared" si="15"/>
        <v>0</v>
      </c>
      <c r="F90" s="10">
        <v>1.3</v>
      </c>
      <c r="G90" s="67">
        <f t="shared" si="16"/>
        <v>0</v>
      </c>
    </row>
    <row r="91" spans="1:9">
      <c r="A91" s="15" t="s">
        <v>208</v>
      </c>
      <c r="B91" s="16" t="s">
        <v>209</v>
      </c>
      <c r="C91" s="54"/>
      <c r="D91" s="45">
        <f t="shared" si="14"/>
        <v>0</v>
      </c>
      <c r="E91" s="45">
        <f t="shared" si="15"/>
        <v>0</v>
      </c>
      <c r="F91" s="10">
        <v>1.3</v>
      </c>
      <c r="G91" s="67">
        <f t="shared" si="16"/>
        <v>0</v>
      </c>
    </row>
    <row r="92" spans="1:9">
      <c r="A92" s="15" t="s">
        <v>210</v>
      </c>
      <c r="B92" s="16" t="s">
        <v>211</v>
      </c>
      <c r="C92" s="54"/>
      <c r="D92" s="45">
        <f t="shared" si="14"/>
        <v>0</v>
      </c>
      <c r="E92" s="45">
        <f t="shared" si="15"/>
        <v>0</v>
      </c>
      <c r="F92" s="10">
        <v>1.3</v>
      </c>
      <c r="G92" s="67">
        <f t="shared" si="16"/>
        <v>0</v>
      </c>
    </row>
    <row r="93" spans="1:9">
      <c r="A93" s="15" t="s">
        <v>212</v>
      </c>
      <c r="B93" s="16" t="s">
        <v>213</v>
      </c>
      <c r="C93" s="54"/>
      <c r="D93" s="45">
        <f t="shared" si="14"/>
        <v>0</v>
      </c>
      <c r="E93" s="45">
        <f t="shared" si="15"/>
        <v>0</v>
      </c>
      <c r="F93" s="10">
        <v>1.35</v>
      </c>
      <c r="G93" s="67">
        <f t="shared" si="16"/>
        <v>0</v>
      </c>
    </row>
    <row r="94" spans="1:9">
      <c r="A94" s="48" t="s">
        <v>214</v>
      </c>
      <c r="B94" s="49" t="s">
        <v>215</v>
      </c>
      <c r="C94" s="54"/>
      <c r="D94" s="45">
        <f t="shared" si="14"/>
        <v>0</v>
      </c>
      <c r="E94" s="45">
        <f t="shared" si="15"/>
        <v>0</v>
      </c>
      <c r="F94" s="10">
        <v>1.35</v>
      </c>
      <c r="G94" s="67">
        <f t="shared" si="16"/>
        <v>0</v>
      </c>
    </row>
    <row r="95" spans="1:9">
      <c r="A95" s="48" t="s">
        <v>216</v>
      </c>
      <c r="B95" s="49" t="s">
        <v>217</v>
      </c>
      <c r="C95" s="54"/>
      <c r="D95" s="45">
        <f t="shared" si="14"/>
        <v>0</v>
      </c>
      <c r="E95" s="45">
        <f t="shared" si="15"/>
        <v>0</v>
      </c>
      <c r="F95" s="10">
        <v>1.75</v>
      </c>
      <c r="G95" s="67">
        <f t="shared" si="16"/>
        <v>0</v>
      </c>
    </row>
    <row r="96" spans="1:9">
      <c r="A96" s="15" t="s">
        <v>218</v>
      </c>
      <c r="B96" s="16" t="s">
        <v>219</v>
      </c>
      <c r="C96" s="54"/>
      <c r="D96" s="45">
        <f t="shared" si="14"/>
        <v>0</v>
      </c>
      <c r="E96" s="45">
        <f t="shared" si="15"/>
        <v>0</v>
      </c>
      <c r="F96" s="10">
        <v>1.3</v>
      </c>
      <c r="G96" s="67">
        <f t="shared" si="16"/>
        <v>0</v>
      </c>
    </row>
    <row r="97" spans="1:7">
      <c r="A97" s="15" t="s">
        <v>220</v>
      </c>
      <c r="B97" s="16" t="s">
        <v>221</v>
      </c>
      <c r="C97" s="54"/>
      <c r="D97" s="45">
        <f t="shared" si="14"/>
        <v>0</v>
      </c>
      <c r="E97" s="45">
        <f t="shared" si="15"/>
        <v>0</v>
      </c>
      <c r="F97" s="10">
        <v>1.35</v>
      </c>
      <c r="G97" s="67">
        <f t="shared" si="16"/>
        <v>0</v>
      </c>
    </row>
    <row r="98" spans="1:7">
      <c r="A98" s="15" t="s">
        <v>222</v>
      </c>
      <c r="B98" s="16" t="s">
        <v>223</v>
      </c>
      <c r="C98" s="54"/>
      <c r="D98" s="45">
        <f t="shared" si="14"/>
        <v>0</v>
      </c>
      <c r="E98" s="45">
        <f t="shared" si="15"/>
        <v>0</v>
      </c>
      <c r="F98" s="10">
        <v>1.3</v>
      </c>
      <c r="G98" s="67">
        <f t="shared" si="16"/>
        <v>0</v>
      </c>
    </row>
    <row r="99" spans="1:7">
      <c r="A99" s="15" t="s">
        <v>224</v>
      </c>
      <c r="B99" s="16" t="s">
        <v>225</v>
      </c>
      <c r="C99" s="54"/>
      <c r="D99" s="45">
        <f t="shared" si="14"/>
        <v>0</v>
      </c>
      <c r="E99" s="45">
        <f t="shared" si="15"/>
        <v>0</v>
      </c>
      <c r="F99" s="10">
        <v>1.3</v>
      </c>
      <c r="G99" s="67">
        <f t="shared" si="16"/>
        <v>0</v>
      </c>
    </row>
    <row r="100" spans="1:7">
      <c r="A100" s="15" t="s">
        <v>226</v>
      </c>
      <c r="B100" s="16" t="s">
        <v>227</v>
      </c>
      <c r="C100" s="54"/>
      <c r="D100" s="45">
        <f t="shared" si="14"/>
        <v>0</v>
      </c>
      <c r="E100" s="45">
        <f t="shared" si="15"/>
        <v>0</v>
      </c>
      <c r="F100" s="10">
        <v>1.35</v>
      </c>
      <c r="G100" s="67">
        <f t="shared" si="16"/>
        <v>0</v>
      </c>
    </row>
    <row r="101" spans="1:7">
      <c r="A101" s="15" t="s">
        <v>228</v>
      </c>
      <c r="B101" s="16" t="s">
        <v>229</v>
      </c>
      <c r="C101" s="54"/>
      <c r="D101" s="45">
        <f t="shared" ref="D101:D105" si="23">ROUNDDOWN(C101/32, 0)*32</f>
        <v>0</v>
      </c>
      <c r="E101" s="45">
        <f t="shared" si="15"/>
        <v>0</v>
      </c>
      <c r="F101" s="10">
        <v>1.35</v>
      </c>
      <c r="G101" s="67">
        <f t="shared" si="16"/>
        <v>0</v>
      </c>
    </row>
    <row r="102" spans="1:7" ht="13.5" thickBot="1">
      <c r="A102" s="140" t="s">
        <v>230</v>
      </c>
      <c r="B102" s="141"/>
      <c r="C102" s="141"/>
      <c r="D102" s="141"/>
      <c r="E102" s="141"/>
      <c r="F102" s="141"/>
      <c r="G102" s="142"/>
    </row>
    <row r="103" spans="1:7" ht="13.5" thickTop="1">
      <c r="A103" s="19" t="s">
        <v>231</v>
      </c>
      <c r="B103" s="20" t="s">
        <v>232</v>
      </c>
      <c r="C103" s="53"/>
      <c r="D103" s="45">
        <f>ROUNDDOWN(C103/32, 0)*32</f>
        <v>0</v>
      </c>
      <c r="E103" s="45">
        <f>IF(C103&lt;4,ROUNDUP(C103/4,0)*4,ROUNDUP(C103/4,0)*4)-IF(C103&gt;=32,ROUNDDOWN(C103/32,0)*32)</f>
        <v>0</v>
      </c>
      <c r="F103" s="11">
        <v>1.75</v>
      </c>
      <c r="G103" s="67">
        <f>(D103*F103)+(E103*2)</f>
        <v>0</v>
      </c>
    </row>
    <row r="104" spans="1:7">
      <c r="A104" s="17" t="s">
        <v>233</v>
      </c>
      <c r="B104" s="155" t="s">
        <v>234</v>
      </c>
      <c r="C104" s="55"/>
      <c r="D104" s="45">
        <f t="shared" si="23"/>
        <v>0</v>
      </c>
      <c r="E104" s="45">
        <f t="shared" si="15"/>
        <v>0</v>
      </c>
      <c r="F104" s="34">
        <v>1.35</v>
      </c>
      <c r="G104" s="67">
        <f t="shared" si="16"/>
        <v>0</v>
      </c>
    </row>
    <row r="105" spans="1:7">
      <c r="A105" s="17" t="s">
        <v>235</v>
      </c>
      <c r="B105" s="155" t="s">
        <v>236</v>
      </c>
      <c r="C105" s="55"/>
      <c r="D105" s="45">
        <f t="shared" si="23"/>
        <v>0</v>
      </c>
      <c r="E105" s="45">
        <f t="shared" si="15"/>
        <v>0</v>
      </c>
      <c r="F105" s="10">
        <v>1.5</v>
      </c>
      <c r="G105" s="67">
        <f t="shared" si="16"/>
        <v>0</v>
      </c>
    </row>
    <row r="106" spans="1:7">
      <c r="A106" s="17" t="s">
        <v>237</v>
      </c>
      <c r="B106" s="155" t="s">
        <v>238</v>
      </c>
      <c r="C106" s="55"/>
      <c r="D106" s="45">
        <f t="shared" ref="D106:D111" si="24">ROUNDDOWN(C106/32, 0)*32</f>
        <v>0</v>
      </c>
      <c r="E106" s="45">
        <f t="shared" si="15"/>
        <v>0</v>
      </c>
      <c r="F106" s="10">
        <v>1.5</v>
      </c>
      <c r="G106" s="67">
        <f t="shared" si="16"/>
        <v>0</v>
      </c>
    </row>
    <row r="107" spans="1:7">
      <c r="A107" s="17" t="s">
        <v>239</v>
      </c>
      <c r="B107" s="155" t="s">
        <v>240</v>
      </c>
      <c r="C107" s="55"/>
      <c r="D107" s="45">
        <f t="shared" si="24"/>
        <v>0</v>
      </c>
      <c r="E107" s="45">
        <f t="shared" si="15"/>
        <v>0</v>
      </c>
      <c r="F107" s="10">
        <v>1.5</v>
      </c>
      <c r="G107" s="67">
        <f t="shared" si="16"/>
        <v>0</v>
      </c>
    </row>
    <row r="108" spans="1:7">
      <c r="A108" s="17" t="s">
        <v>241</v>
      </c>
      <c r="B108" s="155" t="s">
        <v>242</v>
      </c>
      <c r="C108" s="55"/>
      <c r="D108" s="45">
        <f t="shared" si="24"/>
        <v>0</v>
      </c>
      <c r="E108" s="45">
        <f t="shared" si="15"/>
        <v>0</v>
      </c>
      <c r="F108" s="10">
        <v>1.5</v>
      </c>
      <c r="G108" s="67">
        <f t="shared" si="16"/>
        <v>0</v>
      </c>
    </row>
    <row r="109" spans="1:7">
      <c r="A109" s="15" t="s">
        <v>243</v>
      </c>
      <c r="B109" s="16" t="s">
        <v>244</v>
      </c>
      <c r="C109" s="53"/>
      <c r="D109" s="45">
        <f t="shared" si="24"/>
        <v>0</v>
      </c>
      <c r="E109" s="45">
        <f t="shared" si="15"/>
        <v>0</v>
      </c>
      <c r="F109" s="10">
        <v>1.35</v>
      </c>
      <c r="G109" s="67">
        <f t="shared" si="16"/>
        <v>0</v>
      </c>
    </row>
    <row r="110" spans="1:7">
      <c r="A110" s="17" t="s">
        <v>245</v>
      </c>
      <c r="B110" s="155" t="s">
        <v>246</v>
      </c>
      <c r="C110" s="55"/>
      <c r="D110" s="45">
        <f t="shared" si="24"/>
        <v>0</v>
      </c>
      <c r="E110" s="45">
        <f t="shared" si="15"/>
        <v>0</v>
      </c>
      <c r="F110" s="34">
        <v>1.3</v>
      </c>
      <c r="G110" s="67">
        <f t="shared" si="16"/>
        <v>0</v>
      </c>
    </row>
    <row r="111" spans="1:7">
      <c r="A111" s="17" t="s">
        <v>247</v>
      </c>
      <c r="B111" s="155" t="s">
        <v>248</v>
      </c>
      <c r="C111" s="55"/>
      <c r="D111" s="45">
        <f t="shared" si="24"/>
        <v>0</v>
      </c>
      <c r="E111" s="45">
        <f t="shared" si="15"/>
        <v>0</v>
      </c>
      <c r="F111" s="34">
        <v>1.3</v>
      </c>
      <c r="G111" s="67">
        <f t="shared" si="16"/>
        <v>0</v>
      </c>
    </row>
    <row r="112" spans="1:7" ht="13.5" thickBot="1">
      <c r="A112" s="17" t="s">
        <v>249</v>
      </c>
      <c r="B112" s="155" t="s">
        <v>250</v>
      </c>
      <c r="C112" s="55"/>
      <c r="D112" s="45">
        <f t="shared" ref="D112:D141" si="25">ROUNDDOWN(C112/32, 0)*32</f>
        <v>0</v>
      </c>
      <c r="E112" s="45">
        <f t="shared" si="15"/>
        <v>0</v>
      </c>
      <c r="F112" s="34">
        <v>1.5</v>
      </c>
      <c r="G112" s="67">
        <f t="shared" si="16"/>
        <v>0</v>
      </c>
    </row>
    <row r="113" spans="1:7" ht="14.25" thickTop="1" thickBot="1">
      <c r="A113" s="127" t="s">
        <v>251</v>
      </c>
      <c r="B113" s="128"/>
      <c r="C113" s="128"/>
      <c r="D113" s="128"/>
      <c r="E113" s="128"/>
      <c r="F113" s="128"/>
      <c r="G113" s="129"/>
    </row>
    <row r="114" spans="1:7" ht="13.5" thickTop="1">
      <c r="A114" s="44" t="s">
        <v>252</v>
      </c>
      <c r="B114" s="20" t="s">
        <v>253</v>
      </c>
      <c r="C114" s="53"/>
      <c r="D114" s="45">
        <f t="shared" si="25"/>
        <v>0</v>
      </c>
      <c r="E114" s="45">
        <f t="shared" si="15"/>
        <v>0</v>
      </c>
      <c r="F114" s="11">
        <v>1.25</v>
      </c>
      <c r="G114" s="67">
        <f t="shared" si="16"/>
        <v>0</v>
      </c>
    </row>
    <row r="115" spans="1:7">
      <c r="A115" s="44" t="s">
        <v>254</v>
      </c>
      <c r="B115" s="20" t="s">
        <v>255</v>
      </c>
      <c r="C115" s="53"/>
      <c r="D115" s="45">
        <f t="shared" si="25"/>
        <v>0</v>
      </c>
      <c r="E115" s="45">
        <f t="shared" si="15"/>
        <v>0</v>
      </c>
      <c r="F115" s="11">
        <v>1.2</v>
      </c>
      <c r="G115" s="67">
        <f t="shared" si="16"/>
        <v>0</v>
      </c>
    </row>
    <row r="116" spans="1:7">
      <c r="A116" s="15" t="s">
        <v>256</v>
      </c>
      <c r="B116" s="16" t="s">
        <v>257</v>
      </c>
      <c r="C116" s="53"/>
      <c r="D116" s="45">
        <f t="shared" si="25"/>
        <v>0</v>
      </c>
      <c r="E116" s="45">
        <f t="shared" si="15"/>
        <v>0</v>
      </c>
      <c r="F116" s="11">
        <v>1.2</v>
      </c>
      <c r="G116" s="67">
        <f t="shared" si="16"/>
        <v>0</v>
      </c>
    </row>
    <row r="117" spans="1:7">
      <c r="A117" s="25" t="s">
        <v>258</v>
      </c>
      <c r="B117" s="16" t="s">
        <v>259</v>
      </c>
      <c r="C117" s="53"/>
      <c r="D117" s="45">
        <f t="shared" si="25"/>
        <v>0</v>
      </c>
      <c r="E117" s="45">
        <f t="shared" si="15"/>
        <v>0</v>
      </c>
      <c r="F117" s="11">
        <v>1.2</v>
      </c>
      <c r="G117" s="67">
        <f t="shared" si="16"/>
        <v>0</v>
      </c>
    </row>
    <row r="118" spans="1:7">
      <c r="A118" s="25" t="s">
        <v>260</v>
      </c>
      <c r="B118" s="16" t="s">
        <v>261</v>
      </c>
      <c r="C118" s="53"/>
      <c r="D118" s="45">
        <f t="shared" si="25"/>
        <v>0</v>
      </c>
      <c r="E118" s="45">
        <f t="shared" si="15"/>
        <v>0</v>
      </c>
      <c r="F118" s="11">
        <v>1.2</v>
      </c>
      <c r="G118" s="67">
        <f t="shared" si="16"/>
        <v>0</v>
      </c>
    </row>
    <row r="119" spans="1:7">
      <c r="A119" s="25" t="s">
        <v>262</v>
      </c>
      <c r="B119" s="16" t="s">
        <v>263</v>
      </c>
      <c r="C119" s="53"/>
      <c r="D119" s="45">
        <f t="shared" si="25"/>
        <v>0</v>
      </c>
      <c r="E119" s="45">
        <f t="shared" si="15"/>
        <v>0</v>
      </c>
      <c r="F119" s="11">
        <v>1.35</v>
      </c>
      <c r="G119" s="67">
        <f t="shared" si="16"/>
        <v>0</v>
      </c>
    </row>
    <row r="120" spans="1:7">
      <c r="A120" s="25" t="s">
        <v>264</v>
      </c>
      <c r="B120" s="16" t="s">
        <v>265</v>
      </c>
      <c r="C120" s="53"/>
      <c r="D120" s="45">
        <f t="shared" si="25"/>
        <v>0</v>
      </c>
      <c r="E120" s="45">
        <f t="shared" si="15"/>
        <v>0</v>
      </c>
      <c r="F120" s="11">
        <v>1.2</v>
      </c>
      <c r="G120" s="67">
        <f t="shared" si="16"/>
        <v>0</v>
      </c>
    </row>
    <row r="121" spans="1:7">
      <c r="A121" s="25" t="s">
        <v>266</v>
      </c>
      <c r="B121" s="16" t="s">
        <v>267</v>
      </c>
      <c r="C121" s="53"/>
      <c r="D121" s="45">
        <f t="shared" si="25"/>
        <v>0</v>
      </c>
      <c r="E121" s="45">
        <f t="shared" si="15"/>
        <v>0</v>
      </c>
      <c r="F121" s="11">
        <v>1.35</v>
      </c>
      <c r="G121" s="67">
        <f t="shared" si="16"/>
        <v>0</v>
      </c>
    </row>
    <row r="122" spans="1:7">
      <c r="A122" s="25" t="s">
        <v>268</v>
      </c>
      <c r="B122" s="16" t="s">
        <v>269</v>
      </c>
      <c r="C122" s="53"/>
      <c r="D122" s="45">
        <f t="shared" si="25"/>
        <v>0</v>
      </c>
      <c r="E122" s="45">
        <f t="shared" si="15"/>
        <v>0</v>
      </c>
      <c r="F122" s="11">
        <v>1.25</v>
      </c>
      <c r="G122" s="67">
        <f t="shared" si="16"/>
        <v>0</v>
      </c>
    </row>
    <row r="123" spans="1:7">
      <c r="A123" s="25" t="s">
        <v>270</v>
      </c>
      <c r="B123" s="16" t="s">
        <v>271</v>
      </c>
      <c r="C123" s="53"/>
      <c r="D123" s="45">
        <f t="shared" si="25"/>
        <v>0</v>
      </c>
      <c r="E123" s="45">
        <f t="shared" si="15"/>
        <v>0</v>
      </c>
      <c r="F123" s="10">
        <v>1.2</v>
      </c>
      <c r="G123" s="67">
        <f t="shared" si="16"/>
        <v>0</v>
      </c>
    </row>
    <row r="124" spans="1:7">
      <c r="A124" s="15" t="s">
        <v>272</v>
      </c>
      <c r="B124" s="16" t="s">
        <v>273</v>
      </c>
      <c r="C124" s="53"/>
      <c r="D124" s="45">
        <f t="shared" si="25"/>
        <v>0</v>
      </c>
      <c r="E124" s="45">
        <f t="shared" si="15"/>
        <v>0</v>
      </c>
      <c r="F124" s="10">
        <v>1.35</v>
      </c>
      <c r="G124" s="67">
        <f t="shared" si="16"/>
        <v>0</v>
      </c>
    </row>
    <row r="125" spans="1:7">
      <c r="A125" s="15" t="s">
        <v>274</v>
      </c>
      <c r="B125" s="16" t="s">
        <v>275</v>
      </c>
      <c r="C125" s="53"/>
      <c r="D125" s="45">
        <f t="shared" si="25"/>
        <v>0</v>
      </c>
      <c r="E125" s="45">
        <f t="shared" si="15"/>
        <v>0</v>
      </c>
      <c r="F125" s="10">
        <v>1.35</v>
      </c>
      <c r="G125" s="67">
        <f t="shared" si="16"/>
        <v>0</v>
      </c>
    </row>
    <row r="126" spans="1:7">
      <c r="A126" s="25" t="s">
        <v>276</v>
      </c>
      <c r="B126" s="16" t="s">
        <v>277</v>
      </c>
      <c r="C126" s="53"/>
      <c r="D126" s="45">
        <f t="shared" si="25"/>
        <v>0</v>
      </c>
      <c r="E126" s="45">
        <f t="shared" si="15"/>
        <v>0</v>
      </c>
      <c r="F126" s="10">
        <v>1.2</v>
      </c>
      <c r="G126" s="67">
        <f t="shared" si="16"/>
        <v>0</v>
      </c>
    </row>
    <row r="127" spans="1:7">
      <c r="A127" s="84" t="s">
        <v>278</v>
      </c>
      <c r="B127" s="16" t="s">
        <v>279</v>
      </c>
      <c r="C127" s="53"/>
      <c r="D127" s="45">
        <f t="shared" si="25"/>
        <v>0</v>
      </c>
      <c r="E127" s="45">
        <f t="shared" si="15"/>
        <v>0</v>
      </c>
      <c r="F127" s="10">
        <v>2.5</v>
      </c>
      <c r="G127" s="67">
        <f>(D127*F127)+(E127*2.5)</f>
        <v>0</v>
      </c>
    </row>
    <row r="128" spans="1:7">
      <c r="A128" s="25" t="s">
        <v>280</v>
      </c>
      <c r="B128" s="16" t="s">
        <v>281</v>
      </c>
      <c r="C128" s="53"/>
      <c r="D128" s="45">
        <f t="shared" si="25"/>
        <v>0</v>
      </c>
      <c r="E128" s="45">
        <f t="shared" si="15"/>
        <v>0</v>
      </c>
      <c r="F128" s="10">
        <v>1.2</v>
      </c>
      <c r="G128" s="67">
        <f t="shared" si="16"/>
        <v>0</v>
      </c>
    </row>
    <row r="129" spans="1:7">
      <c r="A129" s="25" t="s">
        <v>282</v>
      </c>
      <c r="B129" s="16" t="s">
        <v>283</v>
      </c>
      <c r="C129" s="53"/>
      <c r="D129" s="45">
        <f t="shared" si="25"/>
        <v>0</v>
      </c>
      <c r="E129" s="45">
        <f t="shared" si="15"/>
        <v>0</v>
      </c>
      <c r="F129" s="10">
        <v>1.35</v>
      </c>
      <c r="G129" s="67">
        <f t="shared" si="16"/>
        <v>0</v>
      </c>
    </row>
    <row r="130" spans="1:7">
      <c r="A130" s="15" t="s">
        <v>284</v>
      </c>
      <c r="B130" s="16" t="s">
        <v>285</v>
      </c>
      <c r="C130" s="53"/>
      <c r="D130" s="45">
        <f t="shared" si="25"/>
        <v>0</v>
      </c>
      <c r="E130" s="45">
        <f t="shared" si="15"/>
        <v>0</v>
      </c>
      <c r="F130" s="10">
        <v>1.2</v>
      </c>
      <c r="G130" s="67">
        <f t="shared" si="16"/>
        <v>0</v>
      </c>
    </row>
    <row r="131" spans="1:7">
      <c r="A131" s="15" t="s">
        <v>286</v>
      </c>
      <c r="B131" s="16" t="s">
        <v>287</v>
      </c>
      <c r="C131" s="53"/>
      <c r="D131" s="45">
        <f t="shared" si="25"/>
        <v>0</v>
      </c>
      <c r="E131" s="45">
        <f t="shared" si="15"/>
        <v>0</v>
      </c>
      <c r="F131" s="10">
        <v>1.35</v>
      </c>
      <c r="G131" s="67">
        <f t="shared" si="16"/>
        <v>0</v>
      </c>
    </row>
    <row r="132" spans="1:7">
      <c r="A132" s="25" t="s">
        <v>288</v>
      </c>
      <c r="B132" s="16" t="s">
        <v>289</v>
      </c>
      <c r="C132" s="53"/>
      <c r="D132" s="45">
        <f t="shared" si="25"/>
        <v>0</v>
      </c>
      <c r="E132" s="45">
        <f t="shared" si="15"/>
        <v>0</v>
      </c>
      <c r="F132" s="10">
        <v>1.35</v>
      </c>
      <c r="G132" s="67">
        <f t="shared" si="16"/>
        <v>0</v>
      </c>
    </row>
    <row r="133" spans="1:7">
      <c r="A133" s="44" t="s">
        <v>290</v>
      </c>
      <c r="B133" s="20" t="s">
        <v>291</v>
      </c>
      <c r="C133" s="53"/>
      <c r="D133" s="45">
        <f t="shared" si="25"/>
        <v>0</v>
      </c>
      <c r="E133" s="45">
        <f t="shared" si="15"/>
        <v>0</v>
      </c>
      <c r="F133" s="10">
        <v>1.2</v>
      </c>
      <c r="G133" s="67">
        <f t="shared" si="16"/>
        <v>0</v>
      </c>
    </row>
    <row r="134" spans="1:7">
      <c r="A134" s="15" t="s">
        <v>292</v>
      </c>
      <c r="B134" s="16" t="s">
        <v>293</v>
      </c>
      <c r="C134" s="53"/>
      <c r="D134" s="45">
        <f t="shared" si="25"/>
        <v>0</v>
      </c>
      <c r="E134" s="45">
        <f t="shared" si="15"/>
        <v>0</v>
      </c>
      <c r="F134" s="10">
        <v>1.25</v>
      </c>
      <c r="G134" s="67">
        <f t="shared" si="16"/>
        <v>0</v>
      </c>
    </row>
    <row r="135" spans="1:7">
      <c r="A135" s="15" t="s">
        <v>294</v>
      </c>
      <c r="B135" s="16" t="s">
        <v>295</v>
      </c>
      <c r="C135" s="53"/>
      <c r="D135" s="45">
        <f t="shared" si="25"/>
        <v>0</v>
      </c>
      <c r="E135" s="45">
        <f t="shared" ref="E135:E165" si="26">IF(C135&lt;4,ROUNDUP(C135/4,0)*4,ROUNDUP(C135/4,0)*4)-IF(C135&gt;=32,ROUNDDOWN(C135/32,0)*32)</f>
        <v>0</v>
      </c>
      <c r="F135" s="10">
        <v>1.2</v>
      </c>
      <c r="G135" s="67">
        <f t="shared" si="16"/>
        <v>0</v>
      </c>
    </row>
    <row r="136" spans="1:7">
      <c r="A136" s="25" t="s">
        <v>296</v>
      </c>
      <c r="B136" s="16" t="s">
        <v>297</v>
      </c>
      <c r="C136" s="53"/>
      <c r="D136" s="45">
        <f t="shared" si="25"/>
        <v>0</v>
      </c>
      <c r="E136" s="45">
        <f t="shared" si="26"/>
        <v>0</v>
      </c>
      <c r="F136" s="10">
        <v>1.2</v>
      </c>
      <c r="G136" s="67">
        <f t="shared" ref="G136:G165" si="27">(D136*F136)+(E136*2)</f>
        <v>0</v>
      </c>
    </row>
    <row r="137" spans="1:7">
      <c r="A137" s="25" t="s">
        <v>298</v>
      </c>
      <c r="B137" s="16" t="s">
        <v>299</v>
      </c>
      <c r="C137" s="53"/>
      <c r="D137" s="45">
        <f t="shared" si="25"/>
        <v>0</v>
      </c>
      <c r="E137" s="45">
        <f t="shared" si="26"/>
        <v>0</v>
      </c>
      <c r="F137" s="10">
        <v>1.2</v>
      </c>
      <c r="G137" s="67">
        <f t="shared" si="27"/>
        <v>0</v>
      </c>
    </row>
    <row r="138" spans="1:7">
      <c r="A138" s="15" t="s">
        <v>300</v>
      </c>
      <c r="B138" s="16" t="s">
        <v>301</v>
      </c>
      <c r="C138" s="53"/>
      <c r="D138" s="45">
        <f t="shared" si="25"/>
        <v>0</v>
      </c>
      <c r="E138" s="45">
        <f t="shared" si="26"/>
        <v>0</v>
      </c>
      <c r="F138" s="10">
        <v>1.35</v>
      </c>
      <c r="G138" s="67">
        <f t="shared" si="27"/>
        <v>0</v>
      </c>
    </row>
    <row r="139" spans="1:7">
      <c r="A139" s="25" t="s">
        <v>302</v>
      </c>
      <c r="B139" s="16" t="s">
        <v>303</v>
      </c>
      <c r="C139" s="53"/>
      <c r="D139" s="45">
        <f t="shared" si="25"/>
        <v>0</v>
      </c>
      <c r="E139" s="45">
        <f t="shared" si="26"/>
        <v>0</v>
      </c>
      <c r="F139" s="10">
        <v>1.35</v>
      </c>
      <c r="G139" s="67">
        <f t="shared" si="27"/>
        <v>0</v>
      </c>
    </row>
    <row r="140" spans="1:7">
      <c r="A140" s="25" t="s">
        <v>304</v>
      </c>
      <c r="B140" s="16" t="s">
        <v>305</v>
      </c>
      <c r="C140" s="53"/>
      <c r="D140" s="45">
        <f t="shared" si="25"/>
        <v>0</v>
      </c>
      <c r="E140" s="45">
        <f t="shared" si="26"/>
        <v>0</v>
      </c>
      <c r="F140" s="10">
        <v>1.2</v>
      </c>
      <c r="G140" s="67">
        <f t="shared" si="27"/>
        <v>0</v>
      </c>
    </row>
    <row r="141" spans="1:7">
      <c r="A141" s="25" t="s">
        <v>306</v>
      </c>
      <c r="B141" s="16" t="s">
        <v>307</v>
      </c>
      <c r="C141" s="53"/>
      <c r="D141" s="45">
        <f t="shared" si="25"/>
        <v>0</v>
      </c>
      <c r="E141" s="45">
        <f t="shared" si="26"/>
        <v>0</v>
      </c>
      <c r="F141" s="10">
        <v>1.2</v>
      </c>
      <c r="G141" s="67">
        <f t="shared" si="27"/>
        <v>0</v>
      </c>
    </row>
    <row r="142" spans="1:7" ht="13.5" thickBot="1">
      <c r="A142" s="25" t="s">
        <v>308</v>
      </c>
      <c r="B142" s="16" t="s">
        <v>309</v>
      </c>
      <c r="C142" s="53"/>
      <c r="D142" s="45">
        <f t="shared" ref="D142:D165" si="28">ROUNDDOWN(C142/32, 0)*32</f>
        <v>0</v>
      </c>
      <c r="E142" s="45">
        <f t="shared" si="26"/>
        <v>0</v>
      </c>
      <c r="F142" s="10">
        <v>1.35</v>
      </c>
      <c r="G142" s="67">
        <f t="shared" si="27"/>
        <v>0</v>
      </c>
    </row>
    <row r="143" spans="1:7" ht="14.25" thickTop="1" thickBot="1">
      <c r="A143" s="137" t="s">
        <v>310</v>
      </c>
      <c r="B143" s="138"/>
      <c r="C143" s="138"/>
      <c r="D143" s="138"/>
      <c r="E143" s="138"/>
      <c r="F143" s="138"/>
      <c r="G143" s="139"/>
    </row>
    <row r="144" spans="1:7" ht="13.5" thickTop="1">
      <c r="A144" s="23" t="s">
        <v>311</v>
      </c>
      <c r="B144" s="156" t="s">
        <v>312</v>
      </c>
      <c r="C144" s="56"/>
      <c r="D144" s="45">
        <f t="shared" si="28"/>
        <v>0</v>
      </c>
      <c r="E144" s="45">
        <f t="shared" si="26"/>
        <v>0</v>
      </c>
      <c r="F144" s="21">
        <v>1.2</v>
      </c>
      <c r="G144" s="67">
        <f t="shared" si="27"/>
        <v>0</v>
      </c>
    </row>
    <row r="145" spans="1:7">
      <c r="A145" s="24" t="s">
        <v>313</v>
      </c>
      <c r="B145" s="155" t="s">
        <v>314</v>
      </c>
      <c r="C145" s="56"/>
      <c r="D145" s="45">
        <f t="shared" si="28"/>
        <v>0</v>
      </c>
      <c r="E145" s="45">
        <f t="shared" si="26"/>
        <v>0</v>
      </c>
      <c r="F145" s="21">
        <v>1.2</v>
      </c>
      <c r="G145" s="67">
        <f t="shared" si="27"/>
        <v>0</v>
      </c>
    </row>
    <row r="146" spans="1:7">
      <c r="A146" s="24" t="s">
        <v>315</v>
      </c>
      <c r="B146" s="155" t="s">
        <v>316</v>
      </c>
      <c r="C146" s="56"/>
      <c r="D146" s="45">
        <f t="shared" si="28"/>
        <v>0</v>
      </c>
      <c r="E146" s="45">
        <f t="shared" si="26"/>
        <v>0</v>
      </c>
      <c r="F146" s="21">
        <v>1.2</v>
      </c>
      <c r="G146" s="67">
        <f t="shared" si="27"/>
        <v>0</v>
      </c>
    </row>
    <row r="147" spans="1:7">
      <c r="A147" s="24" t="s">
        <v>317</v>
      </c>
      <c r="B147" s="155" t="s">
        <v>318</v>
      </c>
      <c r="C147" s="56"/>
      <c r="D147" s="45">
        <f t="shared" si="28"/>
        <v>0</v>
      </c>
      <c r="E147" s="45">
        <f t="shared" si="26"/>
        <v>0</v>
      </c>
      <c r="F147" s="21">
        <v>1.25</v>
      </c>
      <c r="G147" s="67">
        <f t="shared" si="27"/>
        <v>0</v>
      </c>
    </row>
    <row r="148" spans="1:7">
      <c r="A148" s="24" t="s">
        <v>319</v>
      </c>
      <c r="B148" s="155" t="s">
        <v>320</v>
      </c>
      <c r="C148" s="56"/>
      <c r="D148" s="45">
        <f t="shared" si="28"/>
        <v>0</v>
      </c>
      <c r="E148" s="45">
        <f t="shared" si="26"/>
        <v>0</v>
      </c>
      <c r="F148" s="21">
        <v>1.2</v>
      </c>
      <c r="G148" s="67">
        <f t="shared" si="27"/>
        <v>0</v>
      </c>
    </row>
    <row r="149" spans="1:7">
      <c r="A149" s="24" t="s">
        <v>321</v>
      </c>
      <c r="B149" s="18" t="s">
        <v>322</v>
      </c>
      <c r="C149" s="56"/>
      <c r="D149" s="45">
        <f t="shared" si="28"/>
        <v>0</v>
      </c>
      <c r="E149" s="45">
        <f t="shared" si="26"/>
        <v>0</v>
      </c>
      <c r="F149" s="11">
        <v>1.35</v>
      </c>
      <c r="G149" s="67">
        <f t="shared" si="27"/>
        <v>0</v>
      </c>
    </row>
    <row r="150" spans="1:7">
      <c r="A150" s="25" t="s">
        <v>323</v>
      </c>
      <c r="B150" s="16" t="s">
        <v>324</v>
      </c>
      <c r="C150" s="56"/>
      <c r="D150" s="45">
        <f t="shared" si="28"/>
        <v>0</v>
      </c>
      <c r="E150" s="45">
        <f t="shared" si="26"/>
        <v>0</v>
      </c>
      <c r="F150" s="21">
        <v>1.35</v>
      </c>
      <c r="G150" s="67">
        <f t="shared" si="27"/>
        <v>0</v>
      </c>
    </row>
    <row r="151" spans="1:7" ht="13.5" thickBot="1">
      <c r="A151" s="24" t="s">
        <v>325</v>
      </c>
      <c r="B151" s="155" t="s">
        <v>326</v>
      </c>
      <c r="C151" s="56"/>
      <c r="D151" s="45">
        <f t="shared" si="28"/>
        <v>0</v>
      </c>
      <c r="E151" s="45">
        <f t="shared" si="26"/>
        <v>0</v>
      </c>
      <c r="F151" s="21">
        <v>1.2</v>
      </c>
      <c r="G151" s="67">
        <f t="shared" si="27"/>
        <v>0</v>
      </c>
    </row>
    <row r="152" spans="1:7" ht="14.25" thickTop="1" thickBot="1">
      <c r="A152" s="137" t="s">
        <v>310</v>
      </c>
      <c r="B152" s="138"/>
      <c r="C152" s="138"/>
      <c r="D152" s="138"/>
      <c r="E152" s="138"/>
      <c r="F152" s="138"/>
      <c r="G152" s="139"/>
    </row>
    <row r="153" spans="1:7" ht="13.5" thickTop="1">
      <c r="A153" s="24" t="s">
        <v>327</v>
      </c>
      <c r="B153" s="18" t="s">
        <v>328</v>
      </c>
      <c r="C153" s="56"/>
      <c r="D153" s="45">
        <f>ROUNDDOWN(C153/32, 0)*32</f>
        <v>0</v>
      </c>
      <c r="E153" s="45">
        <f>IF(C153&lt;4,ROUNDUP(C153/4,0)*4,ROUNDUP(C153/4,0)*4)-IF(C153&gt;=32,ROUNDDOWN(C153/32,0)*32)</f>
        <v>0</v>
      </c>
      <c r="F153" s="21">
        <v>1.2</v>
      </c>
      <c r="G153" s="67">
        <f>(D153*F153)+(E153*2)</f>
        <v>0</v>
      </c>
    </row>
    <row r="154" spans="1:7">
      <c r="A154" s="24" t="s">
        <v>329</v>
      </c>
      <c r="B154" s="155" t="s">
        <v>330</v>
      </c>
      <c r="C154" s="56"/>
      <c r="D154" s="45">
        <f t="shared" si="28"/>
        <v>0</v>
      </c>
      <c r="E154" s="45">
        <f t="shared" si="26"/>
        <v>0</v>
      </c>
      <c r="F154" s="21">
        <v>1.2</v>
      </c>
      <c r="G154" s="67">
        <f t="shared" si="27"/>
        <v>0</v>
      </c>
    </row>
    <row r="155" spans="1:7">
      <c r="A155" s="23" t="s">
        <v>331</v>
      </c>
      <c r="B155" s="35" t="s">
        <v>332</v>
      </c>
      <c r="C155" s="56"/>
      <c r="D155" s="45">
        <f t="shared" si="28"/>
        <v>0</v>
      </c>
      <c r="E155" s="45">
        <f t="shared" si="26"/>
        <v>0</v>
      </c>
      <c r="F155" s="21">
        <v>1.25</v>
      </c>
      <c r="G155" s="67">
        <f t="shared" si="27"/>
        <v>0</v>
      </c>
    </row>
    <row r="156" spans="1:7">
      <c r="A156" s="23" t="s">
        <v>333</v>
      </c>
      <c r="B156" s="156" t="s">
        <v>334</v>
      </c>
      <c r="C156" s="56"/>
      <c r="D156" s="45">
        <f t="shared" si="28"/>
        <v>0</v>
      </c>
      <c r="E156" s="45">
        <f t="shared" si="26"/>
        <v>0</v>
      </c>
      <c r="F156" s="21">
        <v>1.25</v>
      </c>
      <c r="G156" s="67">
        <f t="shared" si="27"/>
        <v>0</v>
      </c>
    </row>
    <row r="157" spans="1:7">
      <c r="A157" s="24" t="s">
        <v>335</v>
      </c>
      <c r="B157" s="155" t="s">
        <v>336</v>
      </c>
      <c r="C157" s="56"/>
      <c r="D157" s="45">
        <f t="shared" si="28"/>
        <v>0</v>
      </c>
      <c r="E157" s="45">
        <f t="shared" si="26"/>
        <v>0</v>
      </c>
      <c r="F157" s="21">
        <v>1.2</v>
      </c>
      <c r="G157" s="67">
        <f t="shared" si="27"/>
        <v>0</v>
      </c>
    </row>
    <row r="158" spans="1:7">
      <c r="A158" s="15" t="s">
        <v>337</v>
      </c>
      <c r="B158" s="16" t="s">
        <v>338</v>
      </c>
      <c r="C158" s="53"/>
      <c r="D158" s="45">
        <f t="shared" si="28"/>
        <v>0</v>
      </c>
      <c r="E158" s="45">
        <f t="shared" si="26"/>
        <v>0</v>
      </c>
      <c r="F158" s="10">
        <v>1.35</v>
      </c>
      <c r="G158" s="67">
        <f t="shared" si="27"/>
        <v>0</v>
      </c>
    </row>
    <row r="159" spans="1:7">
      <c r="A159" s="24" t="s">
        <v>339</v>
      </c>
      <c r="B159" s="155" t="s">
        <v>340</v>
      </c>
      <c r="C159" s="55"/>
      <c r="D159" s="45">
        <f t="shared" si="28"/>
        <v>0</v>
      </c>
      <c r="E159" s="45">
        <f t="shared" si="26"/>
        <v>0</v>
      </c>
      <c r="F159" s="11">
        <v>1.25</v>
      </c>
      <c r="G159" s="67">
        <f t="shared" si="27"/>
        <v>0</v>
      </c>
    </row>
    <row r="160" spans="1:7">
      <c r="A160" s="24" t="s">
        <v>341</v>
      </c>
      <c r="B160" s="155" t="s">
        <v>342</v>
      </c>
      <c r="C160" s="55"/>
      <c r="D160" s="45">
        <f t="shared" si="28"/>
        <v>0</v>
      </c>
      <c r="E160" s="45">
        <f t="shared" si="26"/>
        <v>0</v>
      </c>
      <c r="F160" s="11">
        <v>1.25</v>
      </c>
      <c r="G160" s="67">
        <f t="shared" si="27"/>
        <v>0</v>
      </c>
    </row>
    <row r="161" spans="1:13">
      <c r="A161" s="24" t="s">
        <v>343</v>
      </c>
      <c r="B161" s="155" t="s">
        <v>344</v>
      </c>
      <c r="C161" s="55"/>
      <c r="D161" s="45">
        <f t="shared" si="28"/>
        <v>0</v>
      </c>
      <c r="E161" s="45">
        <f t="shared" si="26"/>
        <v>0</v>
      </c>
      <c r="F161" s="11">
        <v>1.2</v>
      </c>
      <c r="G161" s="67">
        <f t="shared" si="27"/>
        <v>0</v>
      </c>
    </row>
    <row r="162" spans="1:13" ht="14.25" customHeight="1">
      <c r="A162" s="24" t="s">
        <v>345</v>
      </c>
      <c r="B162" s="155" t="s">
        <v>346</v>
      </c>
      <c r="C162" s="55"/>
      <c r="D162" s="45">
        <f t="shared" si="28"/>
        <v>0</v>
      </c>
      <c r="E162" s="45">
        <f t="shared" si="26"/>
        <v>0</v>
      </c>
      <c r="F162" s="11">
        <v>1.2</v>
      </c>
      <c r="G162" s="67">
        <f t="shared" si="27"/>
        <v>0</v>
      </c>
    </row>
    <row r="163" spans="1:13">
      <c r="A163" s="24" t="s">
        <v>347</v>
      </c>
      <c r="B163" s="155" t="s">
        <v>348</v>
      </c>
      <c r="C163" s="55"/>
      <c r="D163" s="45">
        <f t="shared" si="28"/>
        <v>0</v>
      </c>
      <c r="E163" s="45">
        <f t="shared" si="26"/>
        <v>0</v>
      </c>
      <c r="F163" s="11">
        <v>1.2</v>
      </c>
      <c r="G163" s="67">
        <f t="shared" si="27"/>
        <v>0</v>
      </c>
    </row>
    <row r="164" spans="1:13" ht="12.75" customHeight="1">
      <c r="A164" s="24" t="s">
        <v>349</v>
      </c>
      <c r="B164" s="18" t="s">
        <v>350</v>
      </c>
      <c r="C164" s="55"/>
      <c r="D164" s="45">
        <f t="shared" si="28"/>
        <v>0</v>
      </c>
      <c r="E164" s="45">
        <f t="shared" si="26"/>
        <v>0</v>
      </c>
      <c r="F164" s="11">
        <v>1.25</v>
      </c>
      <c r="G164" s="67">
        <f t="shared" si="27"/>
        <v>0</v>
      </c>
    </row>
    <row r="165" spans="1:13" s="63" customFormat="1" ht="12.75" customHeight="1">
      <c r="A165" s="24" t="s">
        <v>351</v>
      </c>
      <c r="B165" s="157" t="s">
        <v>352</v>
      </c>
      <c r="C165" s="58"/>
      <c r="D165" s="59">
        <f t="shared" si="28"/>
        <v>0</v>
      </c>
      <c r="E165" s="59">
        <f t="shared" si="26"/>
        <v>0</v>
      </c>
      <c r="F165" s="60">
        <v>1.25</v>
      </c>
      <c r="G165" s="67">
        <f t="shared" si="27"/>
        <v>0</v>
      </c>
      <c r="I165"/>
      <c r="J165"/>
      <c r="K165"/>
      <c r="L165"/>
      <c r="M165"/>
    </row>
    <row r="166" spans="1:13">
      <c r="A166" s="57"/>
      <c r="B166" s="158"/>
      <c r="C166" s="68"/>
      <c r="D166" s="69"/>
      <c r="E166" s="69"/>
      <c r="F166" s="70"/>
      <c r="G166" s="70"/>
    </row>
    <row r="167" spans="1:13" ht="16.5" thickBot="1">
      <c r="A167" s="9"/>
      <c r="B167" s="130" t="s">
        <v>353</v>
      </c>
      <c r="C167" s="130"/>
      <c r="D167" s="143" cm="1">
        <f t="array" ref="D167">SUM((D3:D165)+(E3:E165))</f>
        <v>0</v>
      </c>
      <c r="E167" s="144"/>
      <c r="F167" s="66"/>
      <c r="G167" s="71"/>
    </row>
    <row r="168" spans="1:13" ht="15.75">
      <c r="A168" s="9"/>
      <c r="B168" s="130" t="s">
        <v>354</v>
      </c>
      <c r="C168" s="130"/>
      <c r="D168" s="145">
        <f>D167/32</f>
        <v>0</v>
      </c>
      <c r="E168" s="145"/>
      <c r="F168" s="66"/>
      <c r="G168" s="9"/>
    </row>
    <row r="169" spans="1:13">
      <c r="A169" s="9"/>
      <c r="B169" s="61"/>
      <c r="C169" s="61"/>
      <c r="D169" s="61"/>
      <c r="E169" s="62"/>
      <c r="F169" s="62"/>
      <c r="G169" s="62"/>
    </row>
    <row r="171" spans="1:13" ht="15">
      <c r="A171" s="125" t="s">
        <v>355</v>
      </c>
      <c r="B171" s="125"/>
      <c r="C171" s="125"/>
      <c r="D171" s="125"/>
      <c r="E171" s="125"/>
      <c r="F171" s="125"/>
      <c r="G171" s="125"/>
    </row>
    <row r="172" spans="1:13">
      <c r="A172" s="114" t="s">
        <v>356</v>
      </c>
      <c r="B172" s="115"/>
      <c r="C172" s="115"/>
      <c r="D172" s="115"/>
      <c r="E172" s="115"/>
      <c r="F172" s="115"/>
      <c r="G172" s="116"/>
    </row>
    <row r="173" spans="1:13">
      <c r="A173" s="117"/>
      <c r="B173" s="118"/>
      <c r="C173" s="118"/>
      <c r="D173" s="118"/>
      <c r="E173" s="118"/>
      <c r="F173" s="118"/>
      <c r="G173" s="119"/>
    </row>
    <row r="174" spans="1:13" ht="15" customHeight="1">
      <c r="A174" s="120" t="s">
        <v>357</v>
      </c>
      <c r="B174" s="121"/>
      <c r="C174" s="121"/>
      <c r="D174" s="121"/>
      <c r="E174" s="122"/>
      <c r="F174" s="37" t="s">
        <v>358</v>
      </c>
      <c r="G174" s="38">
        <f>IF(F174="Yes", (D168*3), 0)</f>
        <v>0</v>
      </c>
    </row>
    <row r="175" spans="1:13" ht="27" customHeight="1"/>
    <row r="176" spans="1:13" ht="2.25" customHeight="1">
      <c r="A176" s="123"/>
      <c r="B176" s="124"/>
      <c r="C176" s="124"/>
      <c r="D176" s="124"/>
      <c r="E176" s="124"/>
      <c r="F176" s="124"/>
      <c r="G176" s="124"/>
    </row>
    <row r="177" spans="1:7" ht="16.5" customHeight="1">
      <c r="A177" s="125" t="s">
        <v>359</v>
      </c>
      <c r="B177" s="125"/>
      <c r="C177" s="125"/>
      <c r="D177" s="125"/>
      <c r="E177" s="125"/>
      <c r="F177" s="125"/>
      <c r="G177" s="125"/>
    </row>
    <row r="178" spans="1:7">
      <c r="A178" s="131" t="s">
        <v>360</v>
      </c>
      <c r="B178" s="132"/>
      <c r="C178" s="132"/>
      <c r="D178" s="132"/>
      <c r="E178" s="132"/>
      <c r="F178" s="132"/>
      <c r="G178" s="133"/>
    </row>
    <row r="179" spans="1:7" ht="28.5" customHeight="1">
      <c r="A179" s="134"/>
      <c r="B179" s="135"/>
      <c r="C179" s="135"/>
      <c r="D179" s="135"/>
      <c r="E179" s="135"/>
      <c r="F179" s="135"/>
      <c r="G179" s="136"/>
    </row>
    <row r="180" spans="1:7">
      <c r="A180" s="159" t="s">
        <v>361</v>
      </c>
      <c r="B180" s="159"/>
      <c r="C180" s="159"/>
      <c r="D180" s="159"/>
      <c r="E180" s="159"/>
      <c r="F180" s="126" t="s">
        <v>362</v>
      </c>
      <c r="G180" s="126"/>
    </row>
    <row r="181" spans="1:7">
      <c r="A181" s="22"/>
      <c r="B181" s="22"/>
      <c r="C181" s="51"/>
      <c r="D181" s="22"/>
      <c r="F181" s="39"/>
      <c r="G181" s="39"/>
    </row>
    <row r="182" spans="1:7">
      <c r="A182" s="113" t="s">
        <v>363</v>
      </c>
      <c r="B182" s="113"/>
      <c r="C182" s="113"/>
      <c r="D182" s="113"/>
      <c r="E182" s="113"/>
      <c r="F182" s="113"/>
      <c r="G182" s="40">
        <v>0</v>
      </c>
    </row>
    <row r="183" spans="1:7">
      <c r="A183" s="159" t="s">
        <v>364</v>
      </c>
      <c r="B183" s="159"/>
      <c r="C183" s="159"/>
      <c r="D183" s="159"/>
      <c r="E183" s="159"/>
      <c r="F183" s="37" t="s">
        <v>358</v>
      </c>
      <c r="G183" s="40">
        <f>IF(F183="Yes", D168*2, 0)</f>
        <v>0</v>
      </c>
    </row>
    <row r="184" spans="1:7">
      <c r="A184" s="147" t="s">
        <v>365</v>
      </c>
      <c r="B184" s="147"/>
      <c r="C184" s="147"/>
      <c r="D184" s="147"/>
      <c r="E184" s="147"/>
      <c r="F184" s="147"/>
      <c r="G184" s="38">
        <f>SUM(G182:G183)</f>
        <v>0</v>
      </c>
    </row>
    <row r="185" spans="1:7">
      <c r="A185" s="41"/>
      <c r="B185" s="41"/>
      <c r="C185" s="52"/>
      <c r="D185" s="41"/>
      <c r="E185" s="41"/>
      <c r="F185" s="41"/>
      <c r="G185" s="42"/>
    </row>
    <row r="186" spans="1:7">
      <c r="A186" s="148" t="s">
        <v>366</v>
      </c>
      <c r="B186" s="148"/>
      <c r="C186" s="148"/>
      <c r="D186" s="148"/>
      <c r="E186" s="148"/>
      <c r="F186" s="148"/>
      <c r="G186" s="40">
        <f>IF(F180="shipped",IF(D168&gt;20,SUM(G3:G165)*0.15,SUM(G3:G165)*0.25),0)</f>
        <v>0</v>
      </c>
    </row>
    <row r="187" spans="1:7">
      <c r="A187" s="147" t="s">
        <v>367</v>
      </c>
      <c r="B187" s="147"/>
      <c r="C187" s="147"/>
      <c r="D187" s="147"/>
      <c r="E187" s="147"/>
      <c r="F187" s="147"/>
      <c r="G187" s="38">
        <f>SUM(G186:G186)</f>
        <v>0</v>
      </c>
    </row>
    <row r="188" spans="1:7">
      <c r="A188" s="41"/>
      <c r="B188" s="41"/>
      <c r="C188" s="52"/>
      <c r="D188" s="41"/>
      <c r="E188" s="41"/>
      <c r="F188" s="41"/>
      <c r="G188" s="42"/>
    </row>
    <row r="189" spans="1:7">
      <c r="A189" s="149"/>
      <c r="B189" s="149"/>
      <c r="C189" s="149"/>
      <c r="D189" s="149"/>
      <c r="E189" s="149"/>
      <c r="F189" s="149"/>
      <c r="G189" s="43"/>
    </row>
    <row r="190" spans="1:7" ht="15.75">
      <c r="A190" s="152" t="s">
        <v>368</v>
      </c>
      <c r="B190" s="153"/>
      <c r="C190" s="153"/>
      <c r="D190" s="153"/>
      <c r="E190" s="154"/>
      <c r="F190" s="150">
        <f>SUM(G3:G165)+G174+G184+G187</f>
        <v>0</v>
      </c>
      <c r="G190" s="151"/>
    </row>
    <row r="192" spans="1:7" ht="15">
      <c r="A192" s="146" t="s">
        <v>369</v>
      </c>
      <c r="B192" s="146"/>
      <c r="C192" s="146"/>
      <c r="D192" s="146"/>
      <c r="E192" s="146"/>
      <c r="F192" s="146"/>
      <c r="G192" s="146"/>
    </row>
  </sheetData>
  <protectedRanges>
    <protectedRange algorithmName="SHA-512" hashValue="NMrOoQJHRj1o83ip5a6Xi85rQ1P8NySvbSoX+N/b+UltDZM8l1EZ0XNGzB7scT92w2zKM9rukqfe3FPHQ1xVfg==" saltValue="2ZImjr/1RShT3NJgVZj72A==" spinCount="100000" sqref="D103:G112 D153:G165 D53:G101 D3:G51 D144:G151 D114:G142" name="Range1"/>
  </protectedRanges>
  <mergeCells count="27">
    <mergeCell ref="A152:G152"/>
    <mergeCell ref="B168:C168"/>
    <mergeCell ref="D167:E167"/>
    <mergeCell ref="D168:E168"/>
    <mergeCell ref="A192:G192"/>
    <mergeCell ref="A184:F184"/>
    <mergeCell ref="A186:F186"/>
    <mergeCell ref="A187:F187"/>
    <mergeCell ref="A189:F189"/>
    <mergeCell ref="F190:G190"/>
    <mergeCell ref="A190:E190"/>
    <mergeCell ref="A2:G2"/>
    <mergeCell ref="A182:F182"/>
    <mergeCell ref="A183:E183"/>
    <mergeCell ref="A172:G173"/>
    <mergeCell ref="A174:E174"/>
    <mergeCell ref="A176:G176"/>
    <mergeCell ref="A177:G177"/>
    <mergeCell ref="A180:E180"/>
    <mergeCell ref="F180:G180"/>
    <mergeCell ref="A171:G171"/>
    <mergeCell ref="A113:G113"/>
    <mergeCell ref="B167:C167"/>
    <mergeCell ref="A178:G179"/>
    <mergeCell ref="A143:G143"/>
    <mergeCell ref="A52:G52"/>
    <mergeCell ref="A102:G102"/>
  </mergeCells>
  <phoneticPr fontId="29" type="noConversion"/>
  <conditionalFormatting sqref="D107:D112 D3:E51 D53:E101 G3:G51 G53:G101 D144:E151 D153:E153 G144:G151 G153 D114:E142 G114:G142">
    <cfRule type="cellIs" dxfId="11" priority="21" operator="equal">
      <formula>0</formula>
    </cfRule>
  </conditionalFormatting>
  <conditionalFormatting sqref="D103:D106">
    <cfRule type="cellIs" dxfId="10" priority="20" operator="equal">
      <formula>0</formula>
    </cfRule>
  </conditionalFormatting>
  <conditionalFormatting sqref="D154:D157">
    <cfRule type="cellIs" dxfId="9" priority="17" operator="equal">
      <formula>0</formula>
    </cfRule>
  </conditionalFormatting>
  <conditionalFormatting sqref="E103:E106">
    <cfRule type="cellIs" dxfId="8" priority="27" operator="equal">
      <formula>0</formula>
    </cfRule>
  </conditionalFormatting>
  <conditionalFormatting sqref="E107:E112">
    <cfRule type="cellIs" dxfId="7" priority="26" operator="equal">
      <formula>0</formula>
    </cfRule>
  </conditionalFormatting>
  <conditionalFormatting sqref="E154:E157">
    <cfRule type="cellIs" dxfId="6" priority="24" operator="equal">
      <formula>0</formula>
    </cfRule>
  </conditionalFormatting>
  <conditionalFormatting sqref="E158:E165">
    <cfRule type="cellIs" dxfId="5" priority="23" operator="equal">
      <formula>0</formula>
    </cfRule>
  </conditionalFormatting>
  <conditionalFormatting sqref="D158:D165">
    <cfRule type="cellIs" dxfId="4" priority="16" operator="equal">
      <formula>0</formula>
    </cfRule>
  </conditionalFormatting>
  <conditionalFormatting sqref="G103:G106">
    <cfRule type="cellIs" dxfId="3" priority="6" operator="equal">
      <formula>0</formula>
    </cfRule>
  </conditionalFormatting>
  <conditionalFormatting sqref="G107:G112">
    <cfRule type="cellIs" dxfId="2" priority="5" operator="equal">
      <formula>0</formula>
    </cfRule>
  </conditionalFormatting>
  <conditionalFormatting sqref="G154:G157">
    <cfRule type="cellIs" dxfId="1" priority="3" operator="equal">
      <formula>0</formula>
    </cfRule>
  </conditionalFormatting>
  <conditionalFormatting sqref="G158:G165">
    <cfRule type="cellIs" dxfId="0" priority="2" operator="equal">
      <formula>0</formula>
    </cfRule>
  </conditionalFormatting>
  <dataValidations count="3">
    <dataValidation type="list" allowBlank="1" showInputMessage="1" showErrorMessage="1" prompt="Choose Option" sqref="F174" xr:uid="{00000000-0002-0000-0100-000000000000}">
      <formula1>"Select,Yes, No"</formula1>
    </dataValidation>
    <dataValidation type="list" allowBlank="1" showInputMessage="1" showErrorMessage="1" prompt="Select Pick Up or Shipped_x000a_" sqref="F180:G181" xr:uid="{00000000-0002-0000-0100-000001000000}">
      <formula1>"Select Option,Pick Up,Shipped"</formula1>
    </dataValidation>
    <dataValidation type="list" allowBlank="1" showInputMessage="1" showErrorMessage="1" prompt="Select Yes if applicable to your order." sqref="F183" xr:uid="{00000000-0002-0000-0100-000002000000}">
      <formula1>"Select,Yes,No"</formula1>
    </dataValidation>
  </dataValidations>
  <printOptions horizontalCentered="1"/>
  <pageMargins left="0.25" right="0.25" top="0.75" bottom="0.75" header="0.3" footer="0.3"/>
  <pageSetup orientation="portrait" r:id="rId1"/>
  <headerFooter>
    <oddFooter xml:space="preserve">&amp;LAgrecol Nursery Office
10101 N Casey Rd
Evansville, WI 53536&amp;CPhone: 608.223.3571
Fax: 608.884.4640
ecosolutions@agrecol.com&amp;RPlant Order Pick Up Address:
7900 W Caledonia 
Edgerton, WI 53534 </oddFooter>
  </headerFooter>
  <ignoredErrors>
    <ignoredError sqref="G127"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DD7F695AC74B546AD25CC4E9B22C9D3" ma:contentTypeVersion="2" ma:contentTypeDescription="Create a new document." ma:contentTypeScope="" ma:versionID="a88225ed46ac871887f5584399a6b61d">
  <xsd:schema xmlns:xsd="http://www.w3.org/2001/XMLSchema" xmlns:xs="http://www.w3.org/2001/XMLSchema" xmlns:p="http://schemas.microsoft.com/office/2006/metadata/properties" xmlns:ns3="b0eac0ad-bd10-4ed3-a451-bcc82dd89eed" targetNamespace="http://schemas.microsoft.com/office/2006/metadata/properties" ma:root="true" ma:fieldsID="62203fea1c2d3a6f9e10e356b2b22896" ns3:_="">
    <xsd:import namespace="b0eac0ad-bd10-4ed3-a451-bcc82dd89eed"/>
    <xsd:element name="properties">
      <xsd:complexType>
        <xsd:sequence>
          <xsd:element name="documentManagement">
            <xsd:complexType>
              <xsd:all>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eac0ad-bd10-4ed3-a451-bcc82dd89e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5726C15-90CD-4FC0-99EA-1DF363B7C52E}"/>
</file>

<file path=customXml/itemProps2.xml><?xml version="1.0" encoding="utf-8"?>
<ds:datastoreItem xmlns:ds="http://schemas.openxmlformats.org/officeDocument/2006/customXml" ds:itemID="{F2605F58-6F3B-4C68-B87F-981B8855F089}"/>
</file>

<file path=customXml/itemProps3.xml><?xml version="1.0" encoding="utf-8"?>
<ds:datastoreItem xmlns:ds="http://schemas.openxmlformats.org/officeDocument/2006/customXml" ds:itemID="{670D8043-03AC-4240-9A58-4BD9C56B9B42}"/>
</file>

<file path=docProps/app.xml><?xml version="1.0" encoding="utf-8"?>
<Properties xmlns="http://schemas.openxmlformats.org/officeDocument/2006/extended-properties" xmlns:vt="http://schemas.openxmlformats.org/officeDocument/2006/docPropsVTypes">
  <Application>Microsoft Excel Online</Application>
  <Manager/>
  <Company>WTGCORP</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slotlikar</dc:creator>
  <cp:keywords/>
  <dc:description/>
  <cp:lastModifiedBy>Guest User</cp:lastModifiedBy>
  <cp:revision/>
  <dcterms:created xsi:type="dcterms:W3CDTF">2012-01-06T21:49:50Z</dcterms:created>
  <dcterms:modified xsi:type="dcterms:W3CDTF">2022-08-29T16:58:28Z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0x010100BDD7F695AC74B546AD25CC4E9B22C9D3</vt:lpwstr>
  </property>
</Properties>
</file>